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保険本部\保険本部（共通）\営業２部１課（共用）\団体保険\i-deer\（2026）\(02)募集用ツール\●保険料試算Excel\"/>
    </mc:Choice>
  </mc:AlternateContent>
  <xr:revisionPtr revIDLastSave="0" documentId="13_ncr:1_{418E7269-FE6F-4547-B451-C0C28F9356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険料試算シート" sheetId="30" r:id="rId1"/>
    <sheet name="【ご参考】プランおよびオプションのセット番号一覧" sheetId="32" r:id="rId2"/>
    <sheet name="保険料Data" sheetId="31" state="hidden" r:id="rId3"/>
    <sheet name="DB" sheetId="28" state="hidden" r:id="rId4"/>
  </sheets>
  <definedNames>
    <definedName name="_xlnm.Print_Area" localSheetId="3">DB!#REF!</definedName>
    <definedName name="_xlnm.Print_Area" localSheetId="0">保険料試算シート!$A$1:$S$24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8" l="1"/>
  <c r="C7" i="30" l="1"/>
  <c r="U7" i="30" s="1" a="1"/>
  <c r="U7" i="30" s="1"/>
  <c r="F7" i="30" s="1" a="1"/>
  <c r="F7" i="30" s="1"/>
  <c r="L7" i="30" l="1" a="1"/>
  <c r="L7" i="30" s="1"/>
  <c r="N7" i="30" a="1"/>
  <c r="N7" i="30" s="1"/>
  <c r="R7" i="30" a="1"/>
  <c r="R7" i="30" s="1"/>
  <c r="H7" i="30" a="1"/>
  <c r="H7" i="30" s="1"/>
  <c r="J7" i="30" a="1"/>
  <c r="J7" i="30" s="1"/>
  <c r="P7" i="30" a="1"/>
  <c r="P7" i="30" s="1"/>
  <c r="U2" i="30"/>
  <c r="C4" i="30"/>
  <c r="R20" i="30"/>
  <c r="O2" i="30"/>
  <c r="S7" i="30" l="1"/>
  <c r="C30" i="31"/>
  <c r="H30" i="31"/>
  <c r="C31" i="31"/>
  <c r="C32" i="31"/>
  <c r="C33" i="31"/>
  <c r="C34" i="31"/>
  <c r="C35" i="31"/>
  <c r="C36" i="31"/>
  <c r="C37" i="31"/>
  <c r="C38" i="31"/>
  <c r="C39" i="31"/>
  <c r="C40" i="31"/>
  <c r="C41" i="31"/>
  <c r="C42" i="31"/>
  <c r="C43" i="31"/>
  <c r="C44" i="31"/>
  <c r="C45" i="31"/>
  <c r="C46" i="31"/>
  <c r="C47" i="31"/>
  <c r="C48" i="31"/>
  <c r="C49" i="31"/>
  <c r="C50" i="31"/>
  <c r="D50" i="31"/>
  <c r="H50" i="31"/>
  <c r="I50" i="31"/>
  <c r="L50" i="31"/>
  <c r="C51" i="31"/>
  <c r="E51" i="31"/>
  <c r="M51" i="31"/>
  <c r="C52" i="31"/>
  <c r="C53" i="31"/>
  <c r="D53" i="31"/>
  <c r="L53" i="31"/>
  <c r="C54" i="31"/>
  <c r="D54" i="31"/>
  <c r="H54" i="31"/>
  <c r="I54" i="31"/>
  <c r="L54" i="31"/>
  <c r="C55" i="31"/>
  <c r="E55" i="31"/>
  <c r="M55" i="31"/>
  <c r="C56" i="31"/>
  <c r="C57" i="31"/>
  <c r="H57" i="31"/>
  <c r="C58" i="31"/>
  <c r="D58" i="31"/>
  <c r="H58" i="31"/>
  <c r="I58" i="31"/>
  <c r="L58" i="31"/>
  <c r="C59" i="31"/>
  <c r="E59" i="31"/>
  <c r="M59" i="31"/>
  <c r="C60" i="31"/>
  <c r="C61" i="31"/>
  <c r="D61" i="31"/>
  <c r="L61" i="31"/>
  <c r="C62" i="31"/>
  <c r="D62" i="31"/>
  <c r="H62" i="31"/>
  <c r="I62" i="31"/>
  <c r="L62" i="31"/>
  <c r="C63" i="31"/>
  <c r="E63" i="31"/>
  <c r="M63" i="31"/>
  <c r="C64" i="31"/>
  <c r="C65" i="31"/>
  <c r="H65" i="31"/>
  <c r="C66" i="31"/>
  <c r="D66" i="31"/>
  <c r="H66" i="31"/>
  <c r="I66" i="31"/>
  <c r="L66" i="31"/>
  <c r="C67" i="31"/>
  <c r="E67" i="31"/>
  <c r="M67" i="31"/>
  <c r="C68" i="31"/>
  <c r="C69" i="31"/>
  <c r="J69" i="31"/>
  <c r="C70" i="31"/>
  <c r="F70" i="31"/>
  <c r="K70" i="31"/>
  <c r="N70" i="31"/>
  <c r="C71" i="31"/>
  <c r="G71" i="31"/>
  <c r="C72" i="31"/>
  <c r="K72" i="31"/>
  <c r="C73" i="31"/>
  <c r="J73" i="31"/>
  <c r="C74" i="31"/>
  <c r="F74" i="31"/>
  <c r="K74" i="31"/>
  <c r="N74" i="31"/>
  <c r="C75" i="31"/>
  <c r="G75" i="31"/>
  <c r="J75" i="31"/>
  <c r="C76" i="31"/>
  <c r="C77" i="31"/>
  <c r="J77" i="31"/>
  <c r="C78" i="31"/>
  <c r="F78" i="31"/>
  <c r="K78" i="31"/>
  <c r="N78" i="31"/>
  <c r="C79" i="31"/>
  <c r="G79" i="31"/>
  <c r="C80" i="31"/>
  <c r="K80" i="31"/>
  <c r="C81" i="31"/>
  <c r="J81" i="31"/>
  <c r="C82" i="31"/>
  <c r="F82" i="31"/>
  <c r="K82" i="31"/>
  <c r="N82" i="31"/>
  <c r="C83" i="31"/>
  <c r="G83" i="31"/>
  <c r="J83" i="31"/>
  <c r="C84" i="31"/>
  <c r="C85" i="31"/>
  <c r="J85" i="31"/>
  <c r="C86" i="31"/>
  <c r="J86" i="31"/>
  <c r="C87" i="31"/>
  <c r="C88" i="31"/>
  <c r="C89" i="31"/>
  <c r="F89" i="31"/>
  <c r="N89" i="31"/>
  <c r="C90" i="31"/>
  <c r="J90" i="31"/>
  <c r="K90" i="31"/>
  <c r="C91" i="31"/>
  <c r="F91" i="31"/>
  <c r="G91" i="31"/>
  <c r="N91" i="31"/>
  <c r="C92" i="31"/>
  <c r="I92" i="31"/>
  <c r="J92" i="31"/>
  <c r="K92" i="31"/>
  <c r="C93" i="31"/>
  <c r="F93" i="31"/>
  <c r="G93" i="31"/>
  <c r="N93" i="31"/>
  <c r="C94" i="31"/>
  <c r="J94" i="31"/>
  <c r="K94" i="31"/>
  <c r="C95" i="31"/>
  <c r="G95" i="31"/>
  <c r="C96" i="31"/>
  <c r="I96" i="31"/>
  <c r="K96" i="31"/>
  <c r="C97" i="31"/>
  <c r="E97" i="31"/>
  <c r="F97" i="31"/>
  <c r="M97" i="31"/>
  <c r="N97" i="31"/>
  <c r="C98" i="31"/>
  <c r="G98" i="31"/>
  <c r="I98" i="31"/>
  <c r="J98" i="31"/>
  <c r="K98" i="31"/>
  <c r="C99" i="31"/>
  <c r="F99" i="31"/>
  <c r="G99" i="31"/>
  <c r="K99" i="31"/>
  <c r="N99" i="31"/>
  <c r="C100" i="31"/>
  <c r="I100" i="31"/>
  <c r="J100" i="31"/>
  <c r="K100" i="31"/>
  <c r="C101" i="31"/>
  <c r="F101" i="31"/>
  <c r="G101" i="31"/>
  <c r="N101" i="31"/>
  <c r="C102" i="31"/>
  <c r="G102" i="31"/>
  <c r="J102" i="31"/>
  <c r="K102" i="31"/>
  <c r="C103" i="31"/>
  <c r="G103" i="31"/>
  <c r="K103" i="31"/>
  <c r="C104" i="31"/>
  <c r="C105" i="31"/>
  <c r="C106" i="31"/>
  <c r="C107" i="31"/>
  <c r="C108" i="31"/>
  <c r="C109" i="31"/>
  <c r="C110" i="31"/>
  <c r="C111" i="31"/>
  <c r="C112" i="31"/>
  <c r="C113" i="31"/>
  <c r="C114" i="31"/>
  <c r="C115" i="31"/>
  <c r="C116" i="31"/>
  <c r="C117" i="31"/>
  <c r="C118" i="31"/>
  <c r="C119" i="31"/>
  <c r="C120" i="31"/>
  <c r="C121" i="31"/>
  <c r="C122" i="31"/>
  <c r="H122" i="31"/>
  <c r="I122" i="31"/>
  <c r="C123" i="31"/>
  <c r="E123" i="31"/>
  <c r="F123" i="31"/>
  <c r="I123" i="31"/>
  <c r="M123" i="31"/>
  <c r="N123" i="31"/>
  <c r="C124" i="31"/>
  <c r="E124" i="31"/>
  <c r="I124" i="31"/>
  <c r="J124" i="31"/>
  <c r="M124" i="31"/>
  <c r="C125" i="31"/>
  <c r="F125" i="31"/>
  <c r="N125" i="31"/>
  <c r="C126" i="31"/>
  <c r="E126" i="31"/>
  <c r="H126" i="31"/>
  <c r="J126" i="31"/>
  <c r="M126" i="31"/>
  <c r="C127" i="31"/>
  <c r="D127" i="31"/>
  <c r="E127" i="31"/>
  <c r="I127" i="31"/>
  <c r="L127" i="31"/>
  <c r="M127" i="31"/>
  <c r="C128" i="31"/>
  <c r="E128" i="31"/>
  <c r="I128" i="31"/>
  <c r="J128" i="31"/>
  <c r="M128" i="31"/>
  <c r="C129" i="31"/>
  <c r="D129" i="31"/>
  <c r="F129" i="31"/>
  <c r="I129" i="31"/>
  <c r="L129" i="31"/>
  <c r="N129" i="31"/>
  <c r="C130" i="31"/>
  <c r="H130" i="31"/>
  <c r="I130" i="31"/>
  <c r="C131" i="31"/>
  <c r="E131" i="31"/>
  <c r="F131" i="31"/>
  <c r="I131" i="31"/>
  <c r="M131" i="31"/>
  <c r="N131" i="31"/>
  <c r="C132" i="31"/>
  <c r="E132" i="31"/>
  <c r="I132" i="31"/>
  <c r="J132" i="31"/>
  <c r="M132" i="31"/>
  <c r="C133" i="31"/>
  <c r="F133" i="31"/>
  <c r="N133" i="31"/>
  <c r="C134" i="31"/>
  <c r="E134" i="31"/>
  <c r="H134" i="31"/>
  <c r="J134" i="31"/>
  <c r="M134" i="31"/>
  <c r="C135" i="31"/>
  <c r="D135" i="31"/>
  <c r="E135" i="31"/>
  <c r="I135" i="31"/>
  <c r="L135" i="31"/>
  <c r="M135" i="31"/>
  <c r="C136" i="31"/>
  <c r="E136" i="31"/>
  <c r="I136" i="31"/>
  <c r="J136" i="31"/>
  <c r="M136" i="31"/>
  <c r="C137" i="31"/>
  <c r="D137" i="31"/>
  <c r="F137" i="31"/>
  <c r="I137" i="31"/>
  <c r="L137" i="31"/>
  <c r="N137" i="31"/>
  <c r="C138" i="31"/>
  <c r="H138" i="31"/>
  <c r="I138" i="31"/>
  <c r="J138" i="31"/>
  <c r="C139" i="31"/>
  <c r="E139" i="31"/>
  <c r="F139" i="31"/>
  <c r="I139" i="31"/>
  <c r="M139" i="31"/>
  <c r="N139" i="31"/>
  <c r="C140" i="31"/>
  <c r="C141" i="31"/>
  <c r="D141" i="31"/>
  <c r="E141" i="31"/>
  <c r="H141" i="31"/>
  <c r="L141" i="31"/>
  <c r="M141" i="31"/>
  <c r="C142" i="31"/>
  <c r="F142" i="31"/>
  <c r="N142" i="31"/>
  <c r="C143" i="31"/>
  <c r="D143" i="31"/>
  <c r="I143" i="31"/>
  <c r="K143" i="31"/>
  <c r="L143" i="31"/>
  <c r="C144" i="31"/>
  <c r="F144" i="31"/>
  <c r="H144" i="31"/>
  <c r="K144" i="31"/>
  <c r="N144" i="31"/>
  <c r="C145" i="31"/>
  <c r="D145" i="31"/>
  <c r="F145" i="31"/>
  <c r="J145" i="31"/>
  <c r="L145" i="31"/>
  <c r="N145" i="31"/>
  <c r="C146" i="31"/>
  <c r="E146" i="31"/>
  <c r="H146" i="31"/>
  <c r="K146" i="31"/>
  <c r="M146" i="31"/>
  <c r="C147" i="31"/>
  <c r="G147" i="31"/>
  <c r="C148" i="31"/>
  <c r="E148" i="31"/>
  <c r="C149" i="31"/>
  <c r="C150" i="31"/>
  <c r="C151" i="31"/>
  <c r="E151" i="31"/>
  <c r="F151" i="31"/>
  <c r="I151" i="31"/>
  <c r="K151" i="31"/>
  <c r="M151" i="31"/>
  <c r="N151" i="31"/>
  <c r="C152" i="31"/>
  <c r="F152" i="31"/>
  <c r="I152" i="31"/>
  <c r="J152" i="31"/>
  <c r="N152" i="31"/>
  <c r="F502" i="28"/>
  <c r="C29" i="31" s="1"/>
  <c r="Q501" i="28"/>
  <c r="P501" i="28"/>
  <c r="O501" i="28"/>
  <c r="N501" i="28"/>
  <c r="M501" i="28"/>
  <c r="L501" i="28"/>
  <c r="K501" i="28"/>
  <c r="J501" i="28"/>
  <c r="I501" i="28"/>
  <c r="H501" i="28"/>
  <c r="G501" i="28"/>
  <c r="Q500" i="28"/>
  <c r="P500" i="28"/>
  <c r="O500" i="28"/>
  <c r="N500" i="28"/>
  <c r="M500" i="28"/>
  <c r="L500" i="28"/>
  <c r="K500" i="28"/>
  <c r="J500" i="28"/>
  <c r="I500" i="28"/>
  <c r="H500" i="28"/>
  <c r="G500" i="28"/>
  <c r="Q499" i="28"/>
  <c r="P499" i="28"/>
  <c r="O499" i="28"/>
  <c r="N499" i="28"/>
  <c r="M499" i="28"/>
  <c r="L499" i="28"/>
  <c r="K499" i="28"/>
  <c r="J499" i="28"/>
  <c r="I499" i="28"/>
  <c r="H499" i="28"/>
  <c r="G499" i="28"/>
  <c r="Q498" i="28"/>
  <c r="P498" i="28"/>
  <c r="O498" i="28"/>
  <c r="N498" i="28"/>
  <c r="M498" i="28"/>
  <c r="L498" i="28"/>
  <c r="K498" i="28"/>
  <c r="J498" i="28"/>
  <c r="I498" i="28"/>
  <c r="H498" i="28"/>
  <c r="G498" i="28"/>
  <c r="Q497" i="28"/>
  <c r="P497" i="28"/>
  <c r="O497" i="28"/>
  <c r="N497" i="28"/>
  <c r="M497" i="28"/>
  <c r="L497" i="28"/>
  <c r="K497" i="28"/>
  <c r="J497" i="28"/>
  <c r="I497" i="28"/>
  <c r="H497" i="28"/>
  <c r="G497" i="28"/>
  <c r="D497" i="28"/>
  <c r="Q496" i="28"/>
  <c r="P496" i="28"/>
  <c r="O496" i="28"/>
  <c r="N496" i="28"/>
  <c r="M496" i="28"/>
  <c r="L496" i="28"/>
  <c r="K496" i="28"/>
  <c r="J496" i="28"/>
  <c r="I496" i="28"/>
  <c r="H496" i="28"/>
  <c r="G496" i="28"/>
  <c r="Q495" i="28"/>
  <c r="P495" i="28"/>
  <c r="O495" i="28"/>
  <c r="N495" i="28"/>
  <c r="M495" i="28"/>
  <c r="L495" i="28"/>
  <c r="K495" i="28"/>
  <c r="J495" i="28"/>
  <c r="I495" i="28"/>
  <c r="H495" i="28"/>
  <c r="G495" i="28"/>
  <c r="Q494" i="28"/>
  <c r="P494" i="28"/>
  <c r="O494" i="28"/>
  <c r="N494" i="28"/>
  <c r="M494" i="28"/>
  <c r="L494" i="28"/>
  <c r="K494" i="28"/>
  <c r="J494" i="28"/>
  <c r="I494" i="28"/>
  <c r="H494" i="28"/>
  <c r="G494" i="28"/>
  <c r="D494" i="28"/>
  <c r="Q493" i="28"/>
  <c r="P493" i="28"/>
  <c r="O493" i="28"/>
  <c r="N493" i="28"/>
  <c r="M493" i="28"/>
  <c r="L493" i="28"/>
  <c r="K493" i="28"/>
  <c r="J493" i="28"/>
  <c r="I493" i="28"/>
  <c r="H493" i="28"/>
  <c r="G493" i="28"/>
  <c r="Q492" i="28"/>
  <c r="P492" i="28"/>
  <c r="O492" i="28"/>
  <c r="N492" i="28"/>
  <c r="M492" i="28"/>
  <c r="L492" i="28"/>
  <c r="K492" i="28"/>
  <c r="J492" i="28"/>
  <c r="I492" i="28"/>
  <c r="H492" i="28"/>
  <c r="G492" i="28"/>
  <c r="Q491" i="28"/>
  <c r="P491" i="28"/>
  <c r="O491" i="28"/>
  <c r="N491" i="28"/>
  <c r="M491" i="28"/>
  <c r="L491" i="28"/>
  <c r="K491" i="28"/>
  <c r="J491" i="28"/>
  <c r="I491" i="28"/>
  <c r="H491" i="28"/>
  <c r="G491" i="28"/>
  <c r="D491" i="28"/>
  <c r="Q490" i="28"/>
  <c r="P490" i="28"/>
  <c r="O490" i="28"/>
  <c r="N490" i="28"/>
  <c r="M490" i="28"/>
  <c r="L490" i="28"/>
  <c r="K490" i="28"/>
  <c r="J490" i="28"/>
  <c r="I490" i="28"/>
  <c r="H490" i="28"/>
  <c r="G490" i="28"/>
  <c r="Q489" i="28"/>
  <c r="P489" i="28"/>
  <c r="O489" i="28"/>
  <c r="N489" i="28"/>
  <c r="M489" i="28"/>
  <c r="L489" i="28"/>
  <c r="K489" i="28"/>
  <c r="J489" i="28"/>
  <c r="I489" i="28"/>
  <c r="H489" i="28"/>
  <c r="G489" i="28"/>
  <c r="Q488" i="28"/>
  <c r="P488" i="28"/>
  <c r="O488" i="28"/>
  <c r="N488" i="28"/>
  <c r="M488" i="28"/>
  <c r="L488" i="28"/>
  <c r="K488" i="28"/>
  <c r="J488" i="28"/>
  <c r="I488" i="28"/>
  <c r="H488" i="28"/>
  <c r="G488" i="28"/>
  <c r="F484" i="28"/>
  <c r="C28" i="31" s="1"/>
  <c r="Q483" i="28"/>
  <c r="P483" i="28"/>
  <c r="O483" i="28"/>
  <c r="N483" i="28"/>
  <c r="M483" i="28"/>
  <c r="L483" i="28"/>
  <c r="K483" i="28"/>
  <c r="J483" i="28"/>
  <c r="I483" i="28"/>
  <c r="H483" i="28"/>
  <c r="G483" i="28"/>
  <c r="Q482" i="28"/>
  <c r="P482" i="28"/>
  <c r="O482" i="28"/>
  <c r="N482" i="28"/>
  <c r="M482" i="28"/>
  <c r="L482" i="28"/>
  <c r="K482" i="28"/>
  <c r="J482" i="28"/>
  <c r="I482" i="28"/>
  <c r="H482" i="28"/>
  <c r="G482" i="28"/>
  <c r="Q481" i="28"/>
  <c r="P481" i="28"/>
  <c r="O481" i="28"/>
  <c r="N481" i="28"/>
  <c r="M481" i="28"/>
  <c r="L481" i="28"/>
  <c r="K481" i="28"/>
  <c r="J481" i="28"/>
  <c r="I481" i="28"/>
  <c r="H481" i="28"/>
  <c r="G481" i="28"/>
  <c r="Q480" i="28"/>
  <c r="P480" i="28"/>
  <c r="O480" i="28"/>
  <c r="N480" i="28"/>
  <c r="M480" i="28"/>
  <c r="L480" i="28"/>
  <c r="K480" i="28"/>
  <c r="J480" i="28"/>
  <c r="I480" i="28"/>
  <c r="H480" i="28"/>
  <c r="G480" i="28"/>
  <c r="Q479" i="28"/>
  <c r="P479" i="28"/>
  <c r="O479" i="28"/>
  <c r="N479" i="28"/>
  <c r="M479" i="28"/>
  <c r="L479" i="28"/>
  <c r="K479" i="28"/>
  <c r="J479" i="28"/>
  <c r="I479" i="28"/>
  <c r="H479" i="28"/>
  <c r="G479" i="28"/>
  <c r="D479" i="28"/>
  <c r="Q478" i="28"/>
  <c r="P478" i="28"/>
  <c r="O478" i="28"/>
  <c r="N478" i="28"/>
  <c r="M478" i="28"/>
  <c r="L478" i="28"/>
  <c r="K478" i="28"/>
  <c r="J478" i="28"/>
  <c r="I478" i="28"/>
  <c r="H478" i="28"/>
  <c r="G478" i="28"/>
  <c r="Q477" i="28"/>
  <c r="P477" i="28"/>
  <c r="O477" i="28"/>
  <c r="N477" i="28"/>
  <c r="M477" i="28"/>
  <c r="L477" i="28"/>
  <c r="K477" i="28"/>
  <c r="J477" i="28"/>
  <c r="I477" i="28"/>
  <c r="H477" i="28"/>
  <c r="G477" i="28"/>
  <c r="Q476" i="28"/>
  <c r="P476" i="28"/>
  <c r="O476" i="28"/>
  <c r="N476" i="28"/>
  <c r="M476" i="28"/>
  <c r="L476" i="28"/>
  <c r="K476" i="28"/>
  <c r="J476" i="28"/>
  <c r="I476" i="28"/>
  <c r="H476" i="28"/>
  <c r="G476" i="28"/>
  <c r="D476" i="28"/>
  <c r="Q475" i="28"/>
  <c r="P475" i="28"/>
  <c r="O475" i="28"/>
  <c r="N475" i="28"/>
  <c r="M475" i="28"/>
  <c r="L475" i="28"/>
  <c r="K475" i="28"/>
  <c r="J475" i="28"/>
  <c r="I475" i="28"/>
  <c r="H475" i="28"/>
  <c r="G475" i="28"/>
  <c r="Q474" i="28"/>
  <c r="P474" i="28"/>
  <c r="O474" i="28"/>
  <c r="N474" i="28"/>
  <c r="M474" i="28"/>
  <c r="L474" i="28"/>
  <c r="K474" i="28"/>
  <c r="J474" i="28"/>
  <c r="I474" i="28"/>
  <c r="H474" i="28"/>
  <c r="G474" i="28"/>
  <c r="Q473" i="28"/>
  <c r="P473" i="28"/>
  <c r="O473" i="28"/>
  <c r="N473" i="28"/>
  <c r="M473" i="28"/>
  <c r="L473" i="28"/>
  <c r="K473" i="28"/>
  <c r="J473" i="28"/>
  <c r="I473" i="28"/>
  <c r="H473" i="28"/>
  <c r="G473" i="28"/>
  <c r="D473" i="28"/>
  <c r="Q472" i="28"/>
  <c r="P472" i="28"/>
  <c r="O472" i="28"/>
  <c r="N472" i="28"/>
  <c r="M472" i="28"/>
  <c r="L472" i="28"/>
  <c r="K472" i="28"/>
  <c r="J472" i="28"/>
  <c r="I472" i="28"/>
  <c r="H472" i="28"/>
  <c r="G472" i="28"/>
  <c r="Q471" i="28"/>
  <c r="P471" i="28"/>
  <c r="O471" i="28"/>
  <c r="N471" i="28"/>
  <c r="M471" i="28"/>
  <c r="L471" i="28"/>
  <c r="K471" i="28"/>
  <c r="J471" i="28"/>
  <c r="I471" i="28"/>
  <c r="H471" i="28"/>
  <c r="G471" i="28"/>
  <c r="Q470" i="28"/>
  <c r="P470" i="28"/>
  <c r="O470" i="28"/>
  <c r="N470" i="28"/>
  <c r="M470" i="28"/>
  <c r="L470" i="28"/>
  <c r="K470" i="28"/>
  <c r="J470" i="28"/>
  <c r="I470" i="28"/>
  <c r="H470" i="28"/>
  <c r="G470" i="28"/>
  <c r="F466" i="28"/>
  <c r="C27" i="31" s="1"/>
  <c r="Q465" i="28"/>
  <c r="P465" i="28"/>
  <c r="O465" i="28"/>
  <c r="N465" i="28"/>
  <c r="M465" i="28"/>
  <c r="L465" i="28"/>
  <c r="K465" i="28"/>
  <c r="J465" i="28"/>
  <c r="I465" i="28"/>
  <c r="H465" i="28"/>
  <c r="G465" i="28"/>
  <c r="Q464" i="28"/>
  <c r="P464" i="28"/>
  <c r="O464" i="28"/>
  <c r="N464" i="28"/>
  <c r="M464" i="28"/>
  <c r="L464" i="28"/>
  <c r="K464" i="28"/>
  <c r="J464" i="28"/>
  <c r="I464" i="28"/>
  <c r="H464" i="28"/>
  <c r="G464" i="28"/>
  <c r="Q463" i="28"/>
  <c r="P463" i="28"/>
  <c r="O463" i="28"/>
  <c r="N463" i="28"/>
  <c r="M463" i="28"/>
  <c r="L463" i="28"/>
  <c r="K463" i="28"/>
  <c r="J463" i="28"/>
  <c r="I463" i="28"/>
  <c r="H463" i="28"/>
  <c r="G463" i="28"/>
  <c r="Q462" i="28"/>
  <c r="P462" i="28"/>
  <c r="O462" i="28"/>
  <c r="N462" i="28"/>
  <c r="M462" i="28"/>
  <c r="L462" i="28"/>
  <c r="K462" i="28"/>
  <c r="J462" i="28"/>
  <c r="I462" i="28"/>
  <c r="H462" i="28"/>
  <c r="G462" i="28"/>
  <c r="Q461" i="28"/>
  <c r="P461" i="28"/>
  <c r="O461" i="28"/>
  <c r="N461" i="28"/>
  <c r="M461" i="28"/>
  <c r="L461" i="28"/>
  <c r="K461" i="28"/>
  <c r="J461" i="28"/>
  <c r="I461" i="28"/>
  <c r="H461" i="28"/>
  <c r="G461" i="28"/>
  <c r="D461" i="28"/>
  <c r="Q460" i="28"/>
  <c r="P460" i="28"/>
  <c r="O460" i="28"/>
  <c r="N460" i="28"/>
  <c r="M460" i="28"/>
  <c r="L460" i="28"/>
  <c r="K460" i="28"/>
  <c r="J460" i="28"/>
  <c r="I460" i="28"/>
  <c r="H460" i="28"/>
  <c r="G460" i="28"/>
  <c r="Q459" i="28"/>
  <c r="P459" i="28"/>
  <c r="O459" i="28"/>
  <c r="N459" i="28"/>
  <c r="M459" i="28"/>
  <c r="L459" i="28"/>
  <c r="K459" i="28"/>
  <c r="J459" i="28"/>
  <c r="I459" i="28"/>
  <c r="H459" i="28"/>
  <c r="G459" i="28"/>
  <c r="Q458" i="28"/>
  <c r="P458" i="28"/>
  <c r="O458" i="28"/>
  <c r="N458" i="28"/>
  <c r="M458" i="28"/>
  <c r="L458" i="28"/>
  <c r="K458" i="28"/>
  <c r="J458" i="28"/>
  <c r="I458" i="28"/>
  <c r="H458" i="28"/>
  <c r="G458" i="28"/>
  <c r="D458" i="28"/>
  <c r="Q457" i="28"/>
  <c r="P457" i="28"/>
  <c r="O457" i="28"/>
  <c r="N457" i="28"/>
  <c r="M457" i="28"/>
  <c r="L457" i="28"/>
  <c r="K457" i="28"/>
  <c r="J457" i="28"/>
  <c r="I457" i="28"/>
  <c r="H457" i="28"/>
  <c r="G457" i="28"/>
  <c r="Q456" i="28"/>
  <c r="P456" i="28"/>
  <c r="O456" i="28"/>
  <c r="N456" i="28"/>
  <c r="M456" i="28"/>
  <c r="L456" i="28"/>
  <c r="K456" i="28"/>
  <c r="J456" i="28"/>
  <c r="I456" i="28"/>
  <c r="H456" i="28"/>
  <c r="G456" i="28"/>
  <c r="Q455" i="28"/>
  <c r="P455" i="28"/>
  <c r="O455" i="28"/>
  <c r="N455" i="28"/>
  <c r="M455" i="28"/>
  <c r="L455" i="28"/>
  <c r="K455" i="28"/>
  <c r="J455" i="28"/>
  <c r="I455" i="28"/>
  <c r="H455" i="28"/>
  <c r="G455" i="28"/>
  <c r="D455" i="28"/>
  <c r="Q454" i="28"/>
  <c r="P454" i="28"/>
  <c r="O454" i="28"/>
  <c r="N454" i="28"/>
  <c r="M454" i="28"/>
  <c r="L454" i="28"/>
  <c r="K454" i="28"/>
  <c r="J454" i="28"/>
  <c r="I454" i="28"/>
  <c r="H454" i="28"/>
  <c r="G454" i="28"/>
  <c r="Q453" i="28"/>
  <c r="P453" i="28"/>
  <c r="O453" i="28"/>
  <c r="N453" i="28"/>
  <c r="M453" i="28"/>
  <c r="L453" i="28"/>
  <c r="K453" i="28"/>
  <c r="J453" i="28"/>
  <c r="I453" i="28"/>
  <c r="H453" i="28"/>
  <c r="G453" i="28"/>
  <c r="Q452" i="28"/>
  <c r="P452" i="28"/>
  <c r="O452" i="28"/>
  <c r="N452" i="28"/>
  <c r="M452" i="28"/>
  <c r="L452" i="28"/>
  <c r="K452" i="28"/>
  <c r="J452" i="28"/>
  <c r="I452" i="28"/>
  <c r="H452" i="28"/>
  <c r="G452" i="28"/>
  <c r="F448" i="28"/>
  <c r="C26" i="31" s="1"/>
  <c r="Q447" i="28"/>
  <c r="P447" i="28"/>
  <c r="O447" i="28"/>
  <c r="N447" i="28"/>
  <c r="M447" i="28"/>
  <c r="L447" i="28"/>
  <c r="K447" i="28"/>
  <c r="J447" i="28"/>
  <c r="I447" i="28"/>
  <c r="H447" i="28"/>
  <c r="G447" i="28"/>
  <c r="Q446" i="28"/>
  <c r="P446" i="28"/>
  <c r="O446" i="28"/>
  <c r="N446" i="28"/>
  <c r="M446" i="28"/>
  <c r="L446" i="28"/>
  <c r="K446" i="28"/>
  <c r="J446" i="28"/>
  <c r="I446" i="28"/>
  <c r="H446" i="28"/>
  <c r="G446" i="28"/>
  <c r="Q445" i="28"/>
  <c r="P445" i="28"/>
  <c r="O445" i="28"/>
  <c r="N445" i="28"/>
  <c r="M445" i="28"/>
  <c r="L445" i="28"/>
  <c r="K445" i="28"/>
  <c r="J445" i="28"/>
  <c r="I445" i="28"/>
  <c r="H445" i="28"/>
  <c r="G445" i="28"/>
  <c r="Q444" i="28"/>
  <c r="P444" i="28"/>
  <c r="O444" i="28"/>
  <c r="N444" i="28"/>
  <c r="M444" i="28"/>
  <c r="L444" i="28"/>
  <c r="K444" i="28"/>
  <c r="J444" i="28"/>
  <c r="I444" i="28"/>
  <c r="H444" i="28"/>
  <c r="G444" i="28"/>
  <c r="Q443" i="28"/>
  <c r="P443" i="28"/>
  <c r="O443" i="28"/>
  <c r="N443" i="28"/>
  <c r="M443" i="28"/>
  <c r="L443" i="28"/>
  <c r="K443" i="28"/>
  <c r="J443" i="28"/>
  <c r="I443" i="28"/>
  <c r="H443" i="28"/>
  <c r="G443" i="28"/>
  <c r="D443" i="28"/>
  <c r="Q442" i="28"/>
  <c r="P442" i="28"/>
  <c r="O442" i="28"/>
  <c r="N442" i="28"/>
  <c r="M442" i="28"/>
  <c r="L442" i="28"/>
  <c r="K442" i="28"/>
  <c r="J442" i="28"/>
  <c r="I442" i="28"/>
  <c r="H442" i="28"/>
  <c r="G442" i="28"/>
  <c r="Q441" i="28"/>
  <c r="P441" i="28"/>
  <c r="O441" i="28"/>
  <c r="N441" i="28"/>
  <c r="M441" i="28"/>
  <c r="L441" i="28"/>
  <c r="K441" i="28"/>
  <c r="J441" i="28"/>
  <c r="I441" i="28"/>
  <c r="H441" i="28"/>
  <c r="G441" i="28"/>
  <c r="Q440" i="28"/>
  <c r="P440" i="28"/>
  <c r="O440" i="28"/>
  <c r="N440" i="28"/>
  <c r="M440" i="28"/>
  <c r="L440" i="28"/>
  <c r="K440" i="28"/>
  <c r="J440" i="28"/>
  <c r="I440" i="28"/>
  <c r="H440" i="28"/>
  <c r="G440" i="28"/>
  <c r="D440" i="28"/>
  <c r="Q439" i="28"/>
  <c r="P439" i="28"/>
  <c r="O439" i="28"/>
  <c r="N439" i="28"/>
  <c r="M439" i="28"/>
  <c r="L439" i="28"/>
  <c r="K439" i="28"/>
  <c r="J439" i="28"/>
  <c r="I439" i="28"/>
  <c r="H439" i="28"/>
  <c r="G439" i="28"/>
  <c r="Q438" i="28"/>
  <c r="P438" i="28"/>
  <c r="O438" i="28"/>
  <c r="N438" i="28"/>
  <c r="M438" i="28"/>
  <c r="L438" i="28"/>
  <c r="K438" i="28"/>
  <c r="J438" i="28"/>
  <c r="I438" i="28"/>
  <c r="H438" i="28"/>
  <c r="G438" i="28"/>
  <c r="Q437" i="28"/>
  <c r="P437" i="28"/>
  <c r="O437" i="28"/>
  <c r="N437" i="28"/>
  <c r="M437" i="28"/>
  <c r="L437" i="28"/>
  <c r="K437" i="28"/>
  <c r="J437" i="28"/>
  <c r="I437" i="28"/>
  <c r="H437" i="28"/>
  <c r="G437" i="28"/>
  <c r="D437" i="28"/>
  <c r="Q436" i="28"/>
  <c r="P436" i="28"/>
  <c r="O436" i="28"/>
  <c r="N436" i="28"/>
  <c r="M436" i="28"/>
  <c r="L436" i="28"/>
  <c r="K436" i="28"/>
  <c r="J436" i="28"/>
  <c r="J448" i="28" s="1"/>
  <c r="G26" i="31" s="1"/>
  <c r="I436" i="28"/>
  <c r="H436" i="28"/>
  <c r="G436" i="28"/>
  <c r="Q435" i="28"/>
  <c r="P435" i="28"/>
  <c r="O435" i="28"/>
  <c r="N435" i="28"/>
  <c r="M435" i="28"/>
  <c r="L435" i="28"/>
  <c r="K435" i="28"/>
  <c r="J435" i="28"/>
  <c r="I435" i="28"/>
  <c r="H435" i="28"/>
  <c r="G435" i="28"/>
  <c r="Q434" i="28"/>
  <c r="P434" i="28"/>
  <c r="P448" i="28" s="1"/>
  <c r="M26" i="31" s="1"/>
  <c r="O434" i="28"/>
  <c r="N434" i="28"/>
  <c r="M434" i="28"/>
  <c r="L434" i="28"/>
  <c r="K434" i="28"/>
  <c r="J434" i="28"/>
  <c r="I434" i="28"/>
  <c r="H434" i="28"/>
  <c r="H448" i="28" s="1"/>
  <c r="E26" i="31" s="1"/>
  <c r="G434" i="28"/>
  <c r="G411" i="28"/>
  <c r="F427" i="28"/>
  <c r="C25" i="31" s="1"/>
  <c r="Q426" i="28"/>
  <c r="P426" i="28"/>
  <c r="O426" i="28"/>
  <c r="N426" i="28"/>
  <c r="M426" i="28"/>
  <c r="L426" i="28"/>
  <c r="K426" i="28"/>
  <c r="J426" i="28"/>
  <c r="I426" i="28"/>
  <c r="H426" i="28"/>
  <c r="G426" i="28"/>
  <c r="Q425" i="28"/>
  <c r="P425" i="28"/>
  <c r="O425" i="28"/>
  <c r="N425" i="28"/>
  <c r="M425" i="28"/>
  <c r="L425" i="28"/>
  <c r="K425" i="28"/>
  <c r="J425" i="28"/>
  <c r="I425" i="28"/>
  <c r="H425" i="28"/>
  <c r="G425" i="28"/>
  <c r="Q424" i="28"/>
  <c r="P424" i="28"/>
  <c r="O424" i="28"/>
  <c r="N424" i="28"/>
  <c r="M424" i="28"/>
  <c r="L424" i="28"/>
  <c r="K424" i="28"/>
  <c r="J424" i="28"/>
  <c r="I424" i="28"/>
  <c r="H424" i="28"/>
  <c r="G424" i="28"/>
  <c r="Q423" i="28"/>
  <c r="P423" i="28"/>
  <c r="O423" i="28"/>
  <c r="N423" i="28"/>
  <c r="M423" i="28"/>
  <c r="L423" i="28"/>
  <c r="K423" i="28"/>
  <c r="J423" i="28"/>
  <c r="I423" i="28"/>
  <c r="H423" i="28"/>
  <c r="G423" i="28"/>
  <c r="Q422" i="28"/>
  <c r="P422" i="28"/>
  <c r="O422" i="28"/>
  <c r="N422" i="28"/>
  <c r="M422" i="28"/>
  <c r="L422" i="28"/>
  <c r="K422" i="28"/>
  <c r="J422" i="28"/>
  <c r="I422" i="28"/>
  <c r="H422" i="28"/>
  <c r="G422" i="28"/>
  <c r="D422" i="28"/>
  <c r="Q421" i="28"/>
  <c r="P421" i="28"/>
  <c r="O421" i="28"/>
  <c r="N421" i="28"/>
  <c r="M421" i="28"/>
  <c r="L421" i="28"/>
  <c r="K421" i="28"/>
  <c r="J421" i="28"/>
  <c r="I421" i="28"/>
  <c r="H421" i="28"/>
  <c r="G421" i="28"/>
  <c r="Q420" i="28"/>
  <c r="P420" i="28"/>
  <c r="O420" i="28"/>
  <c r="N420" i="28"/>
  <c r="M420" i="28"/>
  <c r="L420" i="28"/>
  <c r="K420" i="28"/>
  <c r="J420" i="28"/>
  <c r="I420" i="28"/>
  <c r="H420" i="28"/>
  <c r="G420" i="28"/>
  <c r="Q419" i="28"/>
  <c r="P419" i="28"/>
  <c r="O419" i="28"/>
  <c r="N419" i="28"/>
  <c r="M419" i="28"/>
  <c r="L419" i="28"/>
  <c r="K419" i="28"/>
  <c r="J419" i="28"/>
  <c r="I419" i="28"/>
  <c r="H419" i="28"/>
  <c r="G419" i="28"/>
  <c r="D419" i="28"/>
  <c r="Q418" i="28"/>
  <c r="P418" i="28"/>
  <c r="O418" i="28"/>
  <c r="N418" i="28"/>
  <c r="M418" i="28"/>
  <c r="L418" i="28"/>
  <c r="K418" i="28"/>
  <c r="J418" i="28"/>
  <c r="I418" i="28"/>
  <c r="H418" i="28"/>
  <c r="G418" i="28"/>
  <c r="Q417" i="28"/>
  <c r="P417" i="28"/>
  <c r="O417" i="28"/>
  <c r="N417" i="28"/>
  <c r="M417" i="28"/>
  <c r="L417" i="28"/>
  <c r="K417" i="28"/>
  <c r="J417" i="28"/>
  <c r="I417" i="28"/>
  <c r="H417" i="28"/>
  <c r="G417" i="28"/>
  <c r="Q416" i="28"/>
  <c r="P416" i="28"/>
  <c r="O416" i="28"/>
  <c r="N416" i="28"/>
  <c r="M416" i="28"/>
  <c r="L416" i="28"/>
  <c r="K416" i="28"/>
  <c r="J416" i="28"/>
  <c r="I416" i="28"/>
  <c r="H416" i="28"/>
  <c r="G416" i="28"/>
  <c r="D416" i="28"/>
  <c r="Q415" i="28"/>
  <c r="P415" i="28"/>
  <c r="O415" i="28"/>
  <c r="N415" i="28"/>
  <c r="M415" i="28"/>
  <c r="L415" i="28"/>
  <c r="K415" i="28"/>
  <c r="J415" i="28"/>
  <c r="I415" i="28"/>
  <c r="H415" i="28"/>
  <c r="G415" i="28"/>
  <c r="Q414" i="28"/>
  <c r="P414" i="28"/>
  <c r="O414" i="28"/>
  <c r="N414" i="28"/>
  <c r="M414" i="28"/>
  <c r="L414" i="28"/>
  <c r="K414" i="28"/>
  <c r="J414" i="28"/>
  <c r="I414" i="28"/>
  <c r="H414" i="28"/>
  <c r="G414" i="28"/>
  <c r="Q413" i="28"/>
  <c r="P413" i="28"/>
  <c r="O413" i="28"/>
  <c r="N413" i="28"/>
  <c r="M413" i="28"/>
  <c r="L413" i="28"/>
  <c r="K413" i="28"/>
  <c r="J413" i="28"/>
  <c r="I413" i="28"/>
  <c r="H413" i="28"/>
  <c r="G413" i="28"/>
  <c r="D413" i="28"/>
  <c r="Q412" i="28"/>
  <c r="P412" i="28"/>
  <c r="O412" i="28"/>
  <c r="N412" i="28"/>
  <c r="M412" i="28"/>
  <c r="L412" i="28"/>
  <c r="K412" i="28"/>
  <c r="J412" i="28"/>
  <c r="I412" i="28"/>
  <c r="H412" i="28"/>
  <c r="G412" i="28"/>
  <c r="Q411" i="28"/>
  <c r="P411" i="28"/>
  <c r="O411" i="28"/>
  <c r="N411" i="28"/>
  <c r="M411" i="28"/>
  <c r="L411" i="28"/>
  <c r="K411" i="28"/>
  <c r="J411" i="28"/>
  <c r="I411" i="28"/>
  <c r="H411" i="28"/>
  <c r="Q410" i="28"/>
  <c r="P410" i="28"/>
  <c r="O410" i="28"/>
  <c r="N410" i="28"/>
  <c r="M410" i="28"/>
  <c r="L410" i="28"/>
  <c r="K410" i="28"/>
  <c r="J410" i="28"/>
  <c r="I410" i="28"/>
  <c r="H410" i="28"/>
  <c r="G410" i="28"/>
  <c r="D410" i="28"/>
  <c r="Q409" i="28"/>
  <c r="P409" i="28"/>
  <c r="O409" i="28"/>
  <c r="N409" i="28"/>
  <c r="M409" i="28"/>
  <c r="L409" i="28"/>
  <c r="K409" i="28"/>
  <c r="J409" i="28"/>
  <c r="I409" i="28"/>
  <c r="H409" i="28"/>
  <c r="G409" i="28"/>
  <c r="Q408" i="28"/>
  <c r="P408" i="28"/>
  <c r="O408" i="28"/>
  <c r="N408" i="28"/>
  <c r="M408" i="28"/>
  <c r="L408" i="28"/>
  <c r="K408" i="28"/>
  <c r="J408" i="28"/>
  <c r="I408" i="28"/>
  <c r="H408" i="28"/>
  <c r="G408" i="28"/>
  <c r="Q407" i="28"/>
  <c r="P407" i="28"/>
  <c r="O407" i="28"/>
  <c r="N407" i="28"/>
  <c r="M407" i="28"/>
  <c r="L407" i="28"/>
  <c r="K407" i="28"/>
  <c r="J407" i="28"/>
  <c r="I407" i="28"/>
  <c r="H407" i="28"/>
  <c r="G407" i="28"/>
  <c r="F403" i="28"/>
  <c r="C24" i="31" s="1"/>
  <c r="Q402" i="28"/>
  <c r="P402" i="28"/>
  <c r="O402" i="28"/>
  <c r="N402" i="28"/>
  <c r="M402" i="28"/>
  <c r="L402" i="28"/>
  <c r="K402" i="28"/>
  <c r="J402" i="28"/>
  <c r="I402" i="28"/>
  <c r="H402" i="28"/>
  <c r="G402" i="28"/>
  <c r="Q401" i="28"/>
  <c r="P401" i="28"/>
  <c r="O401" i="28"/>
  <c r="N401" i="28"/>
  <c r="M401" i="28"/>
  <c r="L401" i="28"/>
  <c r="K401" i="28"/>
  <c r="J401" i="28"/>
  <c r="I401" i="28"/>
  <c r="H401" i="28"/>
  <c r="G401" i="28"/>
  <c r="Q400" i="28"/>
  <c r="P400" i="28"/>
  <c r="O400" i="28"/>
  <c r="N400" i="28"/>
  <c r="M400" i="28"/>
  <c r="L400" i="28"/>
  <c r="K400" i="28"/>
  <c r="J400" i="28"/>
  <c r="I400" i="28"/>
  <c r="H400" i="28"/>
  <c r="G400" i="28"/>
  <c r="Q399" i="28"/>
  <c r="P399" i="28"/>
  <c r="O399" i="28"/>
  <c r="N399" i="28"/>
  <c r="M399" i="28"/>
  <c r="L399" i="28"/>
  <c r="K399" i="28"/>
  <c r="J399" i="28"/>
  <c r="I399" i="28"/>
  <c r="H399" i="28"/>
  <c r="G399" i="28"/>
  <c r="Q398" i="28"/>
  <c r="P398" i="28"/>
  <c r="O398" i="28"/>
  <c r="N398" i="28"/>
  <c r="M398" i="28"/>
  <c r="L398" i="28"/>
  <c r="K398" i="28"/>
  <c r="J398" i="28"/>
  <c r="I398" i="28"/>
  <c r="H398" i="28"/>
  <c r="G398" i="28"/>
  <c r="D398" i="28"/>
  <c r="Q397" i="28"/>
  <c r="P397" i="28"/>
  <c r="O397" i="28"/>
  <c r="N397" i="28"/>
  <c r="M397" i="28"/>
  <c r="L397" i="28"/>
  <c r="K397" i="28"/>
  <c r="J397" i="28"/>
  <c r="I397" i="28"/>
  <c r="H397" i="28"/>
  <c r="G397" i="28"/>
  <c r="Q396" i="28"/>
  <c r="P396" i="28"/>
  <c r="O396" i="28"/>
  <c r="N396" i="28"/>
  <c r="M396" i="28"/>
  <c r="L396" i="28"/>
  <c r="K396" i="28"/>
  <c r="J396" i="28"/>
  <c r="I396" i="28"/>
  <c r="H396" i="28"/>
  <c r="G396" i="28"/>
  <c r="Q395" i="28"/>
  <c r="P395" i="28"/>
  <c r="O395" i="28"/>
  <c r="N395" i="28"/>
  <c r="M395" i="28"/>
  <c r="L395" i="28"/>
  <c r="K395" i="28"/>
  <c r="J395" i="28"/>
  <c r="I395" i="28"/>
  <c r="H395" i="28"/>
  <c r="G395" i="28"/>
  <c r="D395" i="28"/>
  <c r="Q394" i="28"/>
  <c r="P394" i="28"/>
  <c r="O394" i="28"/>
  <c r="N394" i="28"/>
  <c r="M394" i="28"/>
  <c r="L394" i="28"/>
  <c r="K394" i="28"/>
  <c r="J394" i="28"/>
  <c r="I394" i="28"/>
  <c r="H394" i="28"/>
  <c r="G394" i="28"/>
  <c r="Q393" i="28"/>
  <c r="P393" i="28"/>
  <c r="O393" i="28"/>
  <c r="N393" i="28"/>
  <c r="M393" i="28"/>
  <c r="L393" i="28"/>
  <c r="K393" i="28"/>
  <c r="J393" i="28"/>
  <c r="I393" i="28"/>
  <c r="H393" i="28"/>
  <c r="G393" i="28"/>
  <c r="Q392" i="28"/>
  <c r="P392" i="28"/>
  <c r="O392" i="28"/>
  <c r="N392" i="28"/>
  <c r="M392" i="28"/>
  <c r="L392" i="28"/>
  <c r="K392" i="28"/>
  <c r="J392" i="28"/>
  <c r="I392" i="28"/>
  <c r="H392" i="28"/>
  <c r="G392" i="28"/>
  <c r="D392" i="28"/>
  <c r="Q391" i="28"/>
  <c r="P391" i="28"/>
  <c r="O391" i="28"/>
  <c r="N391" i="28"/>
  <c r="M391" i="28"/>
  <c r="L391" i="28"/>
  <c r="K391" i="28"/>
  <c r="J391" i="28"/>
  <c r="I391" i="28"/>
  <c r="H391" i="28"/>
  <c r="G391" i="28"/>
  <c r="Q390" i="28"/>
  <c r="P390" i="28"/>
  <c r="O390" i="28"/>
  <c r="N390" i="28"/>
  <c r="M390" i="28"/>
  <c r="L390" i="28"/>
  <c r="K390" i="28"/>
  <c r="J390" i="28"/>
  <c r="I390" i="28"/>
  <c r="H390" i="28"/>
  <c r="G390" i="28"/>
  <c r="Q389" i="28"/>
  <c r="P389" i="28"/>
  <c r="O389" i="28"/>
  <c r="N389" i="28"/>
  <c r="M389" i="28"/>
  <c r="L389" i="28"/>
  <c r="K389" i="28"/>
  <c r="J389" i="28"/>
  <c r="I389" i="28"/>
  <c r="H389" i="28"/>
  <c r="G389" i="28"/>
  <c r="D389" i="28"/>
  <c r="Q388" i="28"/>
  <c r="P388" i="28"/>
  <c r="O388" i="28"/>
  <c r="N388" i="28"/>
  <c r="M388" i="28"/>
  <c r="L388" i="28"/>
  <c r="K388" i="28"/>
  <c r="J388" i="28"/>
  <c r="I388" i="28"/>
  <c r="H388" i="28"/>
  <c r="G388" i="28"/>
  <c r="Q387" i="28"/>
  <c r="P387" i="28"/>
  <c r="O387" i="28"/>
  <c r="N387" i="28"/>
  <c r="M387" i="28"/>
  <c r="L387" i="28"/>
  <c r="K387" i="28"/>
  <c r="J387" i="28"/>
  <c r="I387" i="28"/>
  <c r="H387" i="28"/>
  <c r="G387" i="28"/>
  <c r="Q386" i="28"/>
  <c r="Q403" i="28" s="1"/>
  <c r="N24" i="31" s="1"/>
  <c r="P386" i="28"/>
  <c r="O386" i="28"/>
  <c r="N386" i="28"/>
  <c r="M386" i="28"/>
  <c r="L386" i="28"/>
  <c r="K386" i="28"/>
  <c r="J386" i="28"/>
  <c r="I386" i="28"/>
  <c r="I403" i="28" s="1"/>
  <c r="F24" i="31" s="1"/>
  <c r="H386" i="28"/>
  <c r="G386" i="28"/>
  <c r="D386" i="28"/>
  <c r="Q385" i="28"/>
  <c r="P385" i="28"/>
  <c r="O385" i="28"/>
  <c r="N385" i="28"/>
  <c r="M385" i="28"/>
  <c r="M403" i="28" s="1"/>
  <c r="J24" i="31" s="1"/>
  <c r="L385" i="28"/>
  <c r="K385" i="28"/>
  <c r="J385" i="28"/>
  <c r="I385" i="28"/>
  <c r="H385" i="28"/>
  <c r="G385" i="28"/>
  <c r="Q384" i="28"/>
  <c r="P384" i="28"/>
  <c r="O384" i="28"/>
  <c r="N384" i="28"/>
  <c r="M384" i="28"/>
  <c r="L384" i="28"/>
  <c r="K384" i="28"/>
  <c r="J384" i="28"/>
  <c r="I384" i="28"/>
  <c r="H384" i="28"/>
  <c r="G384" i="28"/>
  <c r="Q383" i="28"/>
  <c r="P383" i="28"/>
  <c r="O383" i="28"/>
  <c r="N383" i="28"/>
  <c r="M383" i="28"/>
  <c r="L383" i="28"/>
  <c r="K383" i="28"/>
  <c r="K403" i="28" s="1"/>
  <c r="H24" i="31" s="1"/>
  <c r="J383" i="28"/>
  <c r="I383" i="28"/>
  <c r="H383" i="28"/>
  <c r="G383" i="28"/>
  <c r="F379" i="28"/>
  <c r="C23" i="31" s="1"/>
  <c r="Q378" i="28"/>
  <c r="P378" i="28"/>
  <c r="O378" i="28"/>
  <c r="N378" i="28"/>
  <c r="M378" i="28"/>
  <c r="L378" i="28"/>
  <c r="K378" i="28"/>
  <c r="J378" i="28"/>
  <c r="I378" i="28"/>
  <c r="H378" i="28"/>
  <c r="G378" i="28"/>
  <c r="Q377" i="28"/>
  <c r="P377" i="28"/>
  <c r="O377" i="28"/>
  <c r="N377" i="28"/>
  <c r="M377" i="28"/>
  <c r="L377" i="28"/>
  <c r="K377" i="28"/>
  <c r="J377" i="28"/>
  <c r="I377" i="28"/>
  <c r="H377" i="28"/>
  <c r="G377" i="28"/>
  <c r="Q376" i="28"/>
  <c r="P376" i="28"/>
  <c r="O376" i="28"/>
  <c r="N376" i="28"/>
  <c r="M376" i="28"/>
  <c r="L376" i="28"/>
  <c r="K376" i="28"/>
  <c r="J376" i="28"/>
  <c r="I376" i="28"/>
  <c r="H376" i="28"/>
  <c r="G376" i="28"/>
  <c r="Q375" i="28"/>
  <c r="P375" i="28"/>
  <c r="O375" i="28"/>
  <c r="N375" i="28"/>
  <c r="M375" i="28"/>
  <c r="L375" i="28"/>
  <c r="K375" i="28"/>
  <c r="J375" i="28"/>
  <c r="I375" i="28"/>
  <c r="H375" i="28"/>
  <c r="G375" i="28"/>
  <c r="Q374" i="28"/>
  <c r="P374" i="28"/>
  <c r="O374" i="28"/>
  <c r="N374" i="28"/>
  <c r="M374" i="28"/>
  <c r="L374" i="28"/>
  <c r="K374" i="28"/>
  <c r="J374" i="28"/>
  <c r="I374" i="28"/>
  <c r="H374" i="28"/>
  <c r="G374" i="28"/>
  <c r="D374" i="28"/>
  <c r="Q373" i="28"/>
  <c r="P373" i="28"/>
  <c r="O373" i="28"/>
  <c r="N373" i="28"/>
  <c r="M373" i="28"/>
  <c r="L373" i="28"/>
  <c r="K373" i="28"/>
  <c r="J373" i="28"/>
  <c r="I373" i="28"/>
  <c r="H373" i="28"/>
  <c r="G373" i="28"/>
  <c r="Q372" i="28"/>
  <c r="P372" i="28"/>
  <c r="O372" i="28"/>
  <c r="N372" i="28"/>
  <c r="M372" i="28"/>
  <c r="L372" i="28"/>
  <c r="K372" i="28"/>
  <c r="J372" i="28"/>
  <c r="I372" i="28"/>
  <c r="H372" i="28"/>
  <c r="G372" i="28"/>
  <c r="Q371" i="28"/>
  <c r="P371" i="28"/>
  <c r="O371" i="28"/>
  <c r="N371" i="28"/>
  <c r="M371" i="28"/>
  <c r="L371" i="28"/>
  <c r="K371" i="28"/>
  <c r="J371" i="28"/>
  <c r="I371" i="28"/>
  <c r="H371" i="28"/>
  <c r="G371" i="28"/>
  <c r="D371" i="28"/>
  <c r="Q370" i="28"/>
  <c r="P370" i="28"/>
  <c r="O370" i="28"/>
  <c r="N370" i="28"/>
  <c r="M370" i="28"/>
  <c r="L370" i="28"/>
  <c r="K370" i="28"/>
  <c r="J370" i="28"/>
  <c r="I370" i="28"/>
  <c r="H370" i="28"/>
  <c r="G370" i="28"/>
  <c r="Q369" i="28"/>
  <c r="P369" i="28"/>
  <c r="O369" i="28"/>
  <c r="N369" i="28"/>
  <c r="M369" i="28"/>
  <c r="L369" i="28"/>
  <c r="K369" i="28"/>
  <c r="J369" i="28"/>
  <c r="I369" i="28"/>
  <c r="H369" i="28"/>
  <c r="G369" i="28"/>
  <c r="Q368" i="28"/>
  <c r="P368" i="28"/>
  <c r="O368" i="28"/>
  <c r="N368" i="28"/>
  <c r="M368" i="28"/>
  <c r="L368" i="28"/>
  <c r="K368" i="28"/>
  <c r="J368" i="28"/>
  <c r="I368" i="28"/>
  <c r="H368" i="28"/>
  <c r="G368" i="28"/>
  <c r="D368" i="28"/>
  <c r="Q367" i="28"/>
  <c r="P367" i="28"/>
  <c r="O367" i="28"/>
  <c r="N367" i="28"/>
  <c r="M367" i="28"/>
  <c r="L367" i="28"/>
  <c r="K367" i="28"/>
  <c r="J367" i="28"/>
  <c r="I367" i="28"/>
  <c r="H367" i="28"/>
  <c r="G367" i="28"/>
  <c r="Q366" i="28"/>
  <c r="P366" i="28"/>
  <c r="O366" i="28"/>
  <c r="N366" i="28"/>
  <c r="M366" i="28"/>
  <c r="L366" i="28"/>
  <c r="K366" i="28"/>
  <c r="J366" i="28"/>
  <c r="I366" i="28"/>
  <c r="H366" i="28"/>
  <c r="G366" i="28"/>
  <c r="Q365" i="28"/>
  <c r="P365" i="28"/>
  <c r="O365" i="28"/>
  <c r="N365" i="28"/>
  <c r="M365" i="28"/>
  <c r="L365" i="28"/>
  <c r="K365" i="28"/>
  <c r="J365" i="28"/>
  <c r="I365" i="28"/>
  <c r="H365" i="28"/>
  <c r="G365" i="28"/>
  <c r="D365" i="28"/>
  <c r="Q364" i="28"/>
  <c r="P364" i="28"/>
  <c r="O364" i="28"/>
  <c r="N364" i="28"/>
  <c r="M364" i="28"/>
  <c r="L364" i="28"/>
  <c r="K364" i="28"/>
  <c r="J364" i="28"/>
  <c r="I364" i="28"/>
  <c r="H364" i="28"/>
  <c r="G364" i="28"/>
  <c r="Q363" i="28"/>
  <c r="P363" i="28"/>
  <c r="O363" i="28"/>
  <c r="N363" i="28"/>
  <c r="M363" i="28"/>
  <c r="L363" i="28"/>
  <c r="K363" i="28"/>
  <c r="J363" i="28"/>
  <c r="I363" i="28"/>
  <c r="H363" i="28"/>
  <c r="G363" i="28"/>
  <c r="Q362" i="28"/>
  <c r="P362" i="28"/>
  <c r="O362" i="28"/>
  <c r="N362" i="28"/>
  <c r="M362" i="28"/>
  <c r="L362" i="28"/>
  <c r="K362" i="28"/>
  <c r="J362" i="28"/>
  <c r="I362" i="28"/>
  <c r="H362" i="28"/>
  <c r="G362" i="28"/>
  <c r="D362" i="28"/>
  <c r="Q361" i="28"/>
  <c r="P361" i="28"/>
  <c r="O361" i="28"/>
  <c r="N361" i="28"/>
  <c r="M361" i="28"/>
  <c r="L361" i="28"/>
  <c r="K361" i="28"/>
  <c r="J361" i="28"/>
  <c r="I361" i="28"/>
  <c r="H361" i="28"/>
  <c r="G361" i="28"/>
  <c r="Q360" i="28"/>
  <c r="P360" i="28"/>
  <c r="O360" i="28"/>
  <c r="N360" i="28"/>
  <c r="M360" i="28"/>
  <c r="L360" i="28"/>
  <c r="K360" i="28"/>
  <c r="J360" i="28"/>
  <c r="I360" i="28"/>
  <c r="H360" i="28"/>
  <c r="G360" i="28"/>
  <c r="Q359" i="28"/>
  <c r="P359" i="28"/>
  <c r="O359" i="28"/>
  <c r="N359" i="28"/>
  <c r="M359" i="28"/>
  <c r="L359" i="28"/>
  <c r="K359" i="28"/>
  <c r="J359" i="28"/>
  <c r="I359" i="28"/>
  <c r="H359" i="28"/>
  <c r="G359" i="28"/>
  <c r="F355" i="28"/>
  <c r="C22" i="31" s="1"/>
  <c r="Q354" i="28"/>
  <c r="P354" i="28"/>
  <c r="O354" i="28"/>
  <c r="N354" i="28"/>
  <c r="M354" i="28"/>
  <c r="L354" i="28"/>
  <c r="K354" i="28"/>
  <c r="J354" i="28"/>
  <c r="I354" i="28"/>
  <c r="H354" i="28"/>
  <c r="G354" i="28"/>
  <c r="Q353" i="28"/>
  <c r="P353" i="28"/>
  <c r="O353" i="28"/>
  <c r="N353" i="28"/>
  <c r="M353" i="28"/>
  <c r="L353" i="28"/>
  <c r="K353" i="28"/>
  <c r="J353" i="28"/>
  <c r="I353" i="28"/>
  <c r="H353" i="28"/>
  <c r="G353" i="28"/>
  <c r="Q352" i="28"/>
  <c r="P352" i="28"/>
  <c r="O352" i="28"/>
  <c r="N352" i="28"/>
  <c r="M352" i="28"/>
  <c r="L352" i="28"/>
  <c r="K352" i="28"/>
  <c r="J352" i="28"/>
  <c r="I352" i="28"/>
  <c r="H352" i="28"/>
  <c r="G352" i="28"/>
  <c r="Q351" i="28"/>
  <c r="P351" i="28"/>
  <c r="O351" i="28"/>
  <c r="N351" i="28"/>
  <c r="M351" i="28"/>
  <c r="L351" i="28"/>
  <c r="K351" i="28"/>
  <c r="J351" i="28"/>
  <c r="I351" i="28"/>
  <c r="H351" i="28"/>
  <c r="G351" i="28"/>
  <c r="Q350" i="28"/>
  <c r="P350" i="28"/>
  <c r="O350" i="28"/>
  <c r="N350" i="28"/>
  <c r="M350" i="28"/>
  <c r="L350" i="28"/>
  <c r="K350" i="28"/>
  <c r="J350" i="28"/>
  <c r="I350" i="28"/>
  <c r="H350" i="28"/>
  <c r="G350" i="28"/>
  <c r="D350" i="28"/>
  <c r="Q349" i="28"/>
  <c r="P349" i="28"/>
  <c r="O349" i="28"/>
  <c r="N349" i="28"/>
  <c r="M349" i="28"/>
  <c r="L349" i="28"/>
  <c r="K349" i="28"/>
  <c r="J349" i="28"/>
  <c r="I349" i="28"/>
  <c r="H349" i="28"/>
  <c r="G349" i="28"/>
  <c r="Q348" i="28"/>
  <c r="P348" i="28"/>
  <c r="O348" i="28"/>
  <c r="N348" i="28"/>
  <c r="M348" i="28"/>
  <c r="L348" i="28"/>
  <c r="K348" i="28"/>
  <c r="J348" i="28"/>
  <c r="I348" i="28"/>
  <c r="H348" i="28"/>
  <c r="G348" i="28"/>
  <c r="Q347" i="28"/>
  <c r="P347" i="28"/>
  <c r="O347" i="28"/>
  <c r="N347" i="28"/>
  <c r="M347" i="28"/>
  <c r="L347" i="28"/>
  <c r="K347" i="28"/>
  <c r="J347" i="28"/>
  <c r="I347" i="28"/>
  <c r="H347" i="28"/>
  <c r="G347" i="28"/>
  <c r="D347" i="28"/>
  <c r="Q346" i="28"/>
  <c r="P346" i="28"/>
  <c r="O346" i="28"/>
  <c r="N346" i="28"/>
  <c r="M346" i="28"/>
  <c r="L346" i="28"/>
  <c r="K346" i="28"/>
  <c r="J346" i="28"/>
  <c r="I346" i="28"/>
  <c r="H346" i="28"/>
  <c r="G346" i="28"/>
  <c r="Q345" i="28"/>
  <c r="P345" i="28"/>
  <c r="O345" i="28"/>
  <c r="N345" i="28"/>
  <c r="M345" i="28"/>
  <c r="L345" i="28"/>
  <c r="K345" i="28"/>
  <c r="J345" i="28"/>
  <c r="I345" i="28"/>
  <c r="H345" i="28"/>
  <c r="G345" i="28"/>
  <c r="Q344" i="28"/>
  <c r="P344" i="28"/>
  <c r="O344" i="28"/>
  <c r="N344" i="28"/>
  <c r="M344" i="28"/>
  <c r="L344" i="28"/>
  <c r="K344" i="28"/>
  <c r="J344" i="28"/>
  <c r="I344" i="28"/>
  <c r="H344" i="28"/>
  <c r="G344" i="28"/>
  <c r="D344" i="28"/>
  <c r="Q343" i="28"/>
  <c r="P343" i="28"/>
  <c r="O343" i="28"/>
  <c r="N343" i="28"/>
  <c r="M343" i="28"/>
  <c r="L343" i="28"/>
  <c r="K343" i="28"/>
  <c r="J343" i="28"/>
  <c r="I343" i="28"/>
  <c r="H343" i="28"/>
  <c r="G343" i="28"/>
  <c r="Q342" i="28"/>
  <c r="P342" i="28"/>
  <c r="O342" i="28"/>
  <c r="N342" i="28"/>
  <c r="M342" i="28"/>
  <c r="L342" i="28"/>
  <c r="K342" i="28"/>
  <c r="J342" i="28"/>
  <c r="I342" i="28"/>
  <c r="H342" i="28"/>
  <c r="G342" i="28"/>
  <c r="Q341" i="28"/>
  <c r="P341" i="28"/>
  <c r="O341" i="28"/>
  <c r="N341" i="28"/>
  <c r="M341" i="28"/>
  <c r="L341" i="28"/>
  <c r="K341" i="28"/>
  <c r="J341" i="28"/>
  <c r="I341" i="28"/>
  <c r="H341" i="28"/>
  <c r="G341" i="28"/>
  <c r="D341" i="28"/>
  <c r="Q340" i="28"/>
  <c r="P340" i="28"/>
  <c r="O340" i="28"/>
  <c r="N340" i="28"/>
  <c r="M340" i="28"/>
  <c r="L340" i="28"/>
  <c r="K340" i="28"/>
  <c r="J340" i="28"/>
  <c r="I340" i="28"/>
  <c r="H340" i="28"/>
  <c r="G340" i="28"/>
  <c r="Q339" i="28"/>
  <c r="P339" i="28"/>
  <c r="O339" i="28"/>
  <c r="N339" i="28"/>
  <c r="M339" i="28"/>
  <c r="L339" i="28"/>
  <c r="K339" i="28"/>
  <c r="J339" i="28"/>
  <c r="I339" i="28"/>
  <c r="H339" i="28"/>
  <c r="G339" i="28"/>
  <c r="Q338" i="28"/>
  <c r="P338" i="28"/>
  <c r="O338" i="28"/>
  <c r="N338" i="28"/>
  <c r="M338" i="28"/>
  <c r="L338" i="28"/>
  <c r="K338" i="28"/>
  <c r="J338" i="28"/>
  <c r="I338" i="28"/>
  <c r="H338" i="28"/>
  <c r="G338" i="28"/>
  <c r="D338" i="28"/>
  <c r="Q337" i="28"/>
  <c r="P337" i="28"/>
  <c r="O337" i="28"/>
  <c r="N337" i="28"/>
  <c r="M337" i="28"/>
  <c r="L337" i="28"/>
  <c r="K337" i="28"/>
  <c r="J337" i="28"/>
  <c r="I337" i="28"/>
  <c r="H337" i="28"/>
  <c r="G337" i="28"/>
  <c r="Q336" i="28"/>
  <c r="P336" i="28"/>
  <c r="O336" i="28"/>
  <c r="N336" i="28"/>
  <c r="M336" i="28"/>
  <c r="L336" i="28"/>
  <c r="K336" i="28"/>
  <c r="J336" i="28"/>
  <c r="I336" i="28"/>
  <c r="H336" i="28"/>
  <c r="G336" i="28"/>
  <c r="Q335" i="28"/>
  <c r="P335" i="28"/>
  <c r="O335" i="28"/>
  <c r="N335" i="28"/>
  <c r="M335" i="28"/>
  <c r="L335" i="28"/>
  <c r="K335" i="28"/>
  <c r="J335" i="28"/>
  <c r="I335" i="28"/>
  <c r="H335" i="28"/>
  <c r="G335" i="28"/>
  <c r="G323" i="28"/>
  <c r="D140" i="31" s="1"/>
  <c r="Q328" i="28"/>
  <c r="P328" i="28"/>
  <c r="M152" i="31" s="1"/>
  <c r="O328" i="28"/>
  <c r="L152" i="31" s="1"/>
  <c r="N328" i="28"/>
  <c r="K152" i="31" s="1"/>
  <c r="M328" i="28"/>
  <c r="L328" i="28"/>
  <c r="K328" i="28"/>
  <c r="H152" i="31" s="1"/>
  <c r="J328" i="28"/>
  <c r="G152" i="31" s="1"/>
  <c r="I328" i="28"/>
  <c r="H328" i="28"/>
  <c r="E152" i="31" s="1"/>
  <c r="G328" i="28"/>
  <c r="D152" i="31" s="1"/>
  <c r="Q327" i="28"/>
  <c r="P327" i="28"/>
  <c r="O327" i="28"/>
  <c r="L151" i="31" s="1"/>
  <c r="N327" i="28"/>
  <c r="M327" i="28"/>
  <c r="J151" i="31" s="1"/>
  <c r="L327" i="28"/>
  <c r="K327" i="28"/>
  <c r="H151" i="31" s="1"/>
  <c r="J327" i="28"/>
  <c r="G151" i="31" s="1"/>
  <c r="I327" i="28"/>
  <c r="H327" i="28"/>
  <c r="G327" i="28"/>
  <c r="D151" i="31" s="1"/>
  <c r="Q323" i="28"/>
  <c r="N140" i="31" s="1"/>
  <c r="P323" i="28"/>
  <c r="M140" i="31" s="1"/>
  <c r="O323" i="28"/>
  <c r="L140" i="31" s="1"/>
  <c r="N323" i="28"/>
  <c r="K140" i="31" s="1"/>
  <c r="M323" i="28"/>
  <c r="J140" i="31" s="1"/>
  <c r="L323" i="28"/>
  <c r="I140" i="31" s="1"/>
  <c r="K323" i="28"/>
  <c r="H140" i="31" s="1"/>
  <c r="J323" i="28"/>
  <c r="G140" i="31" s="1"/>
  <c r="I323" i="28"/>
  <c r="F140" i="31" s="1"/>
  <c r="H323" i="28"/>
  <c r="E140" i="31" s="1"/>
  <c r="Q319" i="28"/>
  <c r="P319" i="28"/>
  <c r="O319" i="28"/>
  <c r="L139" i="31" s="1"/>
  <c r="N319" i="28"/>
  <c r="K139" i="31" s="1"/>
  <c r="M319" i="28"/>
  <c r="J139" i="31" s="1"/>
  <c r="L319" i="28"/>
  <c r="K319" i="28"/>
  <c r="H139" i="31" s="1"/>
  <c r="J319" i="28"/>
  <c r="G139" i="31" s="1"/>
  <c r="I319" i="28"/>
  <c r="H319" i="28"/>
  <c r="G319" i="28"/>
  <c r="D139" i="31" s="1"/>
  <c r="Q318" i="28"/>
  <c r="N138" i="31" s="1"/>
  <c r="P318" i="28"/>
  <c r="M138" i="31" s="1"/>
  <c r="O318" i="28"/>
  <c r="L138" i="31" s="1"/>
  <c r="N318" i="28"/>
  <c r="K138" i="31" s="1"/>
  <c r="M318" i="28"/>
  <c r="L318" i="28"/>
  <c r="K318" i="28"/>
  <c r="J318" i="28"/>
  <c r="G138" i="31" s="1"/>
  <c r="I318" i="28"/>
  <c r="F138" i="31" s="1"/>
  <c r="H318" i="28"/>
  <c r="E138" i="31" s="1"/>
  <c r="G318" i="28"/>
  <c r="D138" i="31" s="1"/>
  <c r="Q317" i="28"/>
  <c r="P317" i="28"/>
  <c r="M137" i="31" s="1"/>
  <c r="O317" i="28"/>
  <c r="N317" i="28"/>
  <c r="K137" i="31" s="1"/>
  <c r="M317" i="28"/>
  <c r="J137" i="31" s="1"/>
  <c r="L317" i="28"/>
  <c r="K317" i="28"/>
  <c r="H137" i="31" s="1"/>
  <c r="J317" i="28"/>
  <c r="G137" i="31" s="1"/>
  <c r="I317" i="28"/>
  <c r="H317" i="28"/>
  <c r="E137" i="31" s="1"/>
  <c r="G317" i="28"/>
  <c r="Q316" i="28"/>
  <c r="N136" i="31" s="1"/>
  <c r="P316" i="28"/>
  <c r="O316" i="28"/>
  <c r="L136" i="31" s="1"/>
  <c r="N316" i="28"/>
  <c r="K136" i="31" s="1"/>
  <c r="M316" i="28"/>
  <c r="L316" i="28"/>
  <c r="K316" i="28"/>
  <c r="H136" i="31" s="1"/>
  <c r="J316" i="28"/>
  <c r="G136" i="31" s="1"/>
  <c r="I316" i="28"/>
  <c r="F136" i="31" s="1"/>
  <c r="H316" i="28"/>
  <c r="G316" i="28"/>
  <c r="D136" i="31" s="1"/>
  <c r="Q315" i="28"/>
  <c r="N135" i="31" s="1"/>
  <c r="P315" i="28"/>
  <c r="O315" i="28"/>
  <c r="N315" i="28"/>
  <c r="K135" i="31" s="1"/>
  <c r="M315" i="28"/>
  <c r="J135" i="31" s="1"/>
  <c r="L315" i="28"/>
  <c r="K315" i="28"/>
  <c r="H135" i="31" s="1"/>
  <c r="J315" i="28"/>
  <c r="G135" i="31" s="1"/>
  <c r="I315" i="28"/>
  <c r="F135" i="31" s="1"/>
  <c r="H315" i="28"/>
  <c r="G315" i="28"/>
  <c r="Q314" i="28"/>
  <c r="N134" i="31" s="1"/>
  <c r="P314" i="28"/>
  <c r="O314" i="28"/>
  <c r="L134" i="31" s="1"/>
  <c r="N314" i="28"/>
  <c r="K134" i="31" s="1"/>
  <c r="M314" i="28"/>
  <c r="L314" i="28"/>
  <c r="I134" i="31" s="1"/>
  <c r="K314" i="28"/>
  <c r="J314" i="28"/>
  <c r="G134" i="31" s="1"/>
  <c r="I314" i="28"/>
  <c r="F134" i="31" s="1"/>
  <c r="H314" i="28"/>
  <c r="G314" i="28"/>
  <c r="D134" i="31" s="1"/>
  <c r="Q313" i="28"/>
  <c r="P313" i="28"/>
  <c r="M133" i="31" s="1"/>
  <c r="O313" i="28"/>
  <c r="L133" i="31" s="1"/>
  <c r="N313" i="28"/>
  <c r="K133" i="31" s="1"/>
  <c r="M313" i="28"/>
  <c r="J133" i="31" s="1"/>
  <c r="L313" i="28"/>
  <c r="I133" i="31" s="1"/>
  <c r="K313" i="28"/>
  <c r="H133" i="31" s="1"/>
  <c r="J313" i="28"/>
  <c r="G133" i="31" s="1"/>
  <c r="I313" i="28"/>
  <c r="H313" i="28"/>
  <c r="E133" i="31" s="1"/>
  <c r="G313" i="28"/>
  <c r="D133" i="31" s="1"/>
  <c r="Q312" i="28"/>
  <c r="N132" i="31" s="1"/>
  <c r="P312" i="28"/>
  <c r="O312" i="28"/>
  <c r="L132" i="31" s="1"/>
  <c r="N312" i="28"/>
  <c r="K132" i="31" s="1"/>
  <c r="M312" i="28"/>
  <c r="L312" i="28"/>
  <c r="K312" i="28"/>
  <c r="H132" i="31" s="1"/>
  <c r="J312" i="28"/>
  <c r="G132" i="31" s="1"/>
  <c r="I312" i="28"/>
  <c r="F132" i="31" s="1"/>
  <c r="H312" i="28"/>
  <c r="G312" i="28"/>
  <c r="D132" i="31" s="1"/>
  <c r="Q311" i="28"/>
  <c r="P311" i="28"/>
  <c r="O311" i="28"/>
  <c r="L131" i="31" s="1"/>
  <c r="N311" i="28"/>
  <c r="K131" i="31" s="1"/>
  <c r="M311" i="28"/>
  <c r="J131" i="31" s="1"/>
  <c r="L311" i="28"/>
  <c r="K311" i="28"/>
  <c r="H131" i="31" s="1"/>
  <c r="J311" i="28"/>
  <c r="G131" i="31" s="1"/>
  <c r="I311" i="28"/>
  <c r="H311" i="28"/>
  <c r="G311" i="28"/>
  <c r="D131" i="31" s="1"/>
  <c r="Q310" i="28"/>
  <c r="N130" i="31" s="1"/>
  <c r="P310" i="28"/>
  <c r="M130" i="31" s="1"/>
  <c r="O310" i="28"/>
  <c r="L130" i="31" s="1"/>
  <c r="N310" i="28"/>
  <c r="K130" i="31" s="1"/>
  <c r="M310" i="28"/>
  <c r="J130" i="31" s="1"/>
  <c r="L310" i="28"/>
  <c r="K310" i="28"/>
  <c r="J310" i="28"/>
  <c r="G130" i="31" s="1"/>
  <c r="I310" i="28"/>
  <c r="F130" i="31" s="1"/>
  <c r="H310" i="28"/>
  <c r="E130" i="31" s="1"/>
  <c r="G310" i="28"/>
  <c r="D130" i="31" s="1"/>
  <c r="Q309" i="28"/>
  <c r="P309" i="28"/>
  <c r="M129" i="31" s="1"/>
  <c r="O309" i="28"/>
  <c r="N309" i="28"/>
  <c r="K129" i="31" s="1"/>
  <c r="M309" i="28"/>
  <c r="J129" i="31" s="1"/>
  <c r="L309" i="28"/>
  <c r="K309" i="28"/>
  <c r="H129" i="31" s="1"/>
  <c r="J309" i="28"/>
  <c r="G129" i="31" s="1"/>
  <c r="I309" i="28"/>
  <c r="H309" i="28"/>
  <c r="E129" i="31" s="1"/>
  <c r="G309" i="28"/>
  <c r="Q308" i="28"/>
  <c r="N128" i="31" s="1"/>
  <c r="P308" i="28"/>
  <c r="O308" i="28"/>
  <c r="L128" i="31" s="1"/>
  <c r="N308" i="28"/>
  <c r="K128" i="31" s="1"/>
  <c r="M308" i="28"/>
  <c r="L308" i="28"/>
  <c r="K308" i="28"/>
  <c r="H128" i="31" s="1"/>
  <c r="J308" i="28"/>
  <c r="G128" i="31" s="1"/>
  <c r="I308" i="28"/>
  <c r="F128" i="31" s="1"/>
  <c r="H308" i="28"/>
  <c r="G308" i="28"/>
  <c r="D128" i="31" s="1"/>
  <c r="Q307" i="28"/>
  <c r="N127" i="31" s="1"/>
  <c r="P307" i="28"/>
  <c r="O307" i="28"/>
  <c r="N307" i="28"/>
  <c r="K127" i="31" s="1"/>
  <c r="M307" i="28"/>
  <c r="J127" i="31" s="1"/>
  <c r="L307" i="28"/>
  <c r="K307" i="28"/>
  <c r="H127" i="31" s="1"/>
  <c r="J307" i="28"/>
  <c r="G127" i="31" s="1"/>
  <c r="I307" i="28"/>
  <c r="F127" i="31" s="1"/>
  <c r="H307" i="28"/>
  <c r="G307" i="28"/>
  <c r="Q306" i="28"/>
  <c r="N126" i="31" s="1"/>
  <c r="P306" i="28"/>
  <c r="O306" i="28"/>
  <c r="L126" i="31" s="1"/>
  <c r="N306" i="28"/>
  <c r="K126" i="31" s="1"/>
  <c r="M306" i="28"/>
  <c r="L306" i="28"/>
  <c r="I126" i="31" s="1"/>
  <c r="K306" i="28"/>
  <c r="J306" i="28"/>
  <c r="G126" i="31" s="1"/>
  <c r="I306" i="28"/>
  <c r="F126" i="31" s="1"/>
  <c r="H306" i="28"/>
  <c r="G306" i="28"/>
  <c r="D126" i="31" s="1"/>
  <c r="Q305" i="28"/>
  <c r="P305" i="28"/>
  <c r="M125" i="31" s="1"/>
  <c r="O305" i="28"/>
  <c r="L125" i="31" s="1"/>
  <c r="N305" i="28"/>
  <c r="K125" i="31" s="1"/>
  <c r="M305" i="28"/>
  <c r="J125" i="31" s="1"/>
  <c r="L305" i="28"/>
  <c r="I125" i="31" s="1"/>
  <c r="K305" i="28"/>
  <c r="H125" i="31" s="1"/>
  <c r="J305" i="28"/>
  <c r="G125" i="31" s="1"/>
  <c r="I305" i="28"/>
  <c r="H305" i="28"/>
  <c r="E125" i="31" s="1"/>
  <c r="G305" i="28"/>
  <c r="D125" i="31" s="1"/>
  <c r="Q304" i="28"/>
  <c r="N124" i="31" s="1"/>
  <c r="P304" i="28"/>
  <c r="O304" i="28"/>
  <c r="L124" i="31" s="1"/>
  <c r="N304" i="28"/>
  <c r="K124" i="31" s="1"/>
  <c r="M304" i="28"/>
  <c r="L304" i="28"/>
  <c r="K304" i="28"/>
  <c r="H124" i="31" s="1"/>
  <c r="J304" i="28"/>
  <c r="G124" i="31" s="1"/>
  <c r="I304" i="28"/>
  <c r="F124" i="31" s="1"/>
  <c r="H304" i="28"/>
  <c r="G304" i="28"/>
  <c r="D124" i="31" s="1"/>
  <c r="Q303" i="28"/>
  <c r="P303" i="28"/>
  <c r="O303" i="28"/>
  <c r="L123" i="31" s="1"/>
  <c r="N303" i="28"/>
  <c r="K123" i="31" s="1"/>
  <c r="M303" i="28"/>
  <c r="J123" i="31" s="1"/>
  <c r="L303" i="28"/>
  <c r="K303" i="28"/>
  <c r="H123" i="31" s="1"/>
  <c r="J303" i="28"/>
  <c r="G123" i="31" s="1"/>
  <c r="I303" i="28"/>
  <c r="H303" i="28"/>
  <c r="G303" i="28"/>
  <c r="D123" i="31" s="1"/>
  <c r="Q302" i="28"/>
  <c r="N122" i="31" s="1"/>
  <c r="P302" i="28"/>
  <c r="M122" i="31" s="1"/>
  <c r="O302" i="28"/>
  <c r="L122" i="31" s="1"/>
  <c r="N302" i="28"/>
  <c r="K122" i="31" s="1"/>
  <c r="M302" i="28"/>
  <c r="J122" i="31" s="1"/>
  <c r="L302" i="28"/>
  <c r="K302" i="28"/>
  <c r="J302" i="28"/>
  <c r="G122" i="31" s="1"/>
  <c r="I302" i="28"/>
  <c r="F122" i="31" s="1"/>
  <c r="H302" i="28"/>
  <c r="E122" i="31" s="1"/>
  <c r="G302" i="28"/>
  <c r="D122" i="31" s="1"/>
  <c r="Q297" i="28"/>
  <c r="N121" i="31" s="1"/>
  <c r="P297" i="28"/>
  <c r="M121" i="31" s="1"/>
  <c r="O297" i="28"/>
  <c r="L121" i="31" s="1"/>
  <c r="N297" i="28"/>
  <c r="K121" i="31" s="1"/>
  <c r="M297" i="28"/>
  <c r="J121" i="31" s="1"/>
  <c r="L297" i="28"/>
  <c r="I121" i="31" s="1"/>
  <c r="K297" i="28"/>
  <c r="H121" i="31" s="1"/>
  <c r="J297" i="28"/>
  <c r="G121" i="31" s="1"/>
  <c r="I297" i="28"/>
  <c r="F121" i="31" s="1"/>
  <c r="H297" i="28"/>
  <c r="E121" i="31" s="1"/>
  <c r="G297" i="28"/>
  <c r="D121" i="31" s="1"/>
  <c r="Q296" i="28"/>
  <c r="N120" i="31" s="1"/>
  <c r="P296" i="28"/>
  <c r="M120" i="31" s="1"/>
  <c r="O296" i="28"/>
  <c r="L120" i="31" s="1"/>
  <c r="N296" i="28"/>
  <c r="K120" i="31" s="1"/>
  <c r="M296" i="28"/>
  <c r="J120" i="31" s="1"/>
  <c r="L296" i="28"/>
  <c r="I120" i="31" s="1"/>
  <c r="K296" i="28"/>
  <c r="H120" i="31" s="1"/>
  <c r="J296" i="28"/>
  <c r="G120" i="31" s="1"/>
  <c r="I296" i="28"/>
  <c r="F120" i="31" s="1"/>
  <c r="H296" i="28"/>
  <c r="E120" i="31" s="1"/>
  <c r="G296" i="28"/>
  <c r="D120" i="31" s="1"/>
  <c r="Q295" i="28"/>
  <c r="N119" i="31" s="1"/>
  <c r="P295" i="28"/>
  <c r="M119" i="31" s="1"/>
  <c r="O295" i="28"/>
  <c r="L119" i="31" s="1"/>
  <c r="N295" i="28"/>
  <c r="K119" i="31" s="1"/>
  <c r="M295" i="28"/>
  <c r="J119" i="31" s="1"/>
  <c r="L295" i="28"/>
  <c r="I119" i="31" s="1"/>
  <c r="K295" i="28"/>
  <c r="H119" i="31" s="1"/>
  <c r="J295" i="28"/>
  <c r="G119" i="31" s="1"/>
  <c r="I295" i="28"/>
  <c r="F119" i="31" s="1"/>
  <c r="H295" i="28"/>
  <c r="E119" i="31" s="1"/>
  <c r="G295" i="28"/>
  <c r="D119" i="31" s="1"/>
  <c r="Q294" i="28"/>
  <c r="N118" i="31" s="1"/>
  <c r="P294" i="28"/>
  <c r="M118" i="31" s="1"/>
  <c r="O294" i="28"/>
  <c r="L118" i="31" s="1"/>
  <c r="N294" i="28"/>
  <c r="K118" i="31" s="1"/>
  <c r="M294" i="28"/>
  <c r="J118" i="31" s="1"/>
  <c r="L294" i="28"/>
  <c r="I118" i="31" s="1"/>
  <c r="K294" i="28"/>
  <c r="H118" i="31" s="1"/>
  <c r="J294" i="28"/>
  <c r="G118" i="31" s="1"/>
  <c r="I294" i="28"/>
  <c r="F118" i="31" s="1"/>
  <c r="H294" i="28"/>
  <c r="E118" i="31" s="1"/>
  <c r="G294" i="28"/>
  <c r="D118" i="31" s="1"/>
  <c r="Q293" i="28"/>
  <c r="N117" i="31" s="1"/>
  <c r="P293" i="28"/>
  <c r="M117" i="31" s="1"/>
  <c r="O293" i="28"/>
  <c r="L117" i="31" s="1"/>
  <c r="N293" i="28"/>
  <c r="K117" i="31" s="1"/>
  <c r="M293" i="28"/>
  <c r="J117" i="31" s="1"/>
  <c r="L293" i="28"/>
  <c r="I117" i="31" s="1"/>
  <c r="K293" i="28"/>
  <c r="H117" i="31" s="1"/>
  <c r="J293" i="28"/>
  <c r="G117" i="31" s="1"/>
  <c r="I293" i="28"/>
  <c r="F117" i="31" s="1"/>
  <c r="H293" i="28"/>
  <c r="E117" i="31" s="1"/>
  <c r="G293" i="28"/>
  <c r="D117" i="31" s="1"/>
  <c r="Q292" i="28"/>
  <c r="N116" i="31" s="1"/>
  <c r="P292" i="28"/>
  <c r="M116" i="31" s="1"/>
  <c r="O292" i="28"/>
  <c r="L116" i="31" s="1"/>
  <c r="N292" i="28"/>
  <c r="K116" i="31" s="1"/>
  <c r="M292" i="28"/>
  <c r="J116" i="31" s="1"/>
  <c r="L292" i="28"/>
  <c r="I116" i="31" s="1"/>
  <c r="K292" i="28"/>
  <c r="H116" i="31" s="1"/>
  <c r="J292" i="28"/>
  <c r="G116" i="31" s="1"/>
  <c r="I292" i="28"/>
  <c r="F116" i="31" s="1"/>
  <c r="H292" i="28"/>
  <c r="E116" i="31" s="1"/>
  <c r="G292" i="28"/>
  <c r="D116" i="31" s="1"/>
  <c r="Q291" i="28"/>
  <c r="N115" i="31" s="1"/>
  <c r="P291" i="28"/>
  <c r="M115" i="31" s="1"/>
  <c r="O291" i="28"/>
  <c r="L115" i="31" s="1"/>
  <c r="N291" i="28"/>
  <c r="K115" i="31" s="1"/>
  <c r="M291" i="28"/>
  <c r="J115" i="31" s="1"/>
  <c r="L291" i="28"/>
  <c r="I115" i="31" s="1"/>
  <c r="K291" i="28"/>
  <c r="H115" i="31" s="1"/>
  <c r="J291" i="28"/>
  <c r="G115" i="31" s="1"/>
  <c r="I291" i="28"/>
  <c r="F115" i="31" s="1"/>
  <c r="H291" i="28"/>
  <c r="E115" i="31" s="1"/>
  <c r="G291" i="28"/>
  <c r="D115" i="31" s="1"/>
  <c r="Q290" i="28"/>
  <c r="N114" i="31" s="1"/>
  <c r="P290" i="28"/>
  <c r="M114" i="31" s="1"/>
  <c r="O290" i="28"/>
  <c r="L114" i="31" s="1"/>
  <c r="N290" i="28"/>
  <c r="K114" i="31" s="1"/>
  <c r="M290" i="28"/>
  <c r="J114" i="31" s="1"/>
  <c r="L290" i="28"/>
  <c r="I114" i="31" s="1"/>
  <c r="K290" i="28"/>
  <c r="H114" i="31" s="1"/>
  <c r="J290" i="28"/>
  <c r="G114" i="31" s="1"/>
  <c r="I290" i="28"/>
  <c r="F114" i="31" s="1"/>
  <c r="H290" i="28"/>
  <c r="E114" i="31" s="1"/>
  <c r="G290" i="28"/>
  <c r="D114" i="31" s="1"/>
  <c r="Q289" i="28"/>
  <c r="N113" i="31" s="1"/>
  <c r="P289" i="28"/>
  <c r="M113" i="31" s="1"/>
  <c r="O289" i="28"/>
  <c r="L113" i="31" s="1"/>
  <c r="N289" i="28"/>
  <c r="K113" i="31" s="1"/>
  <c r="M289" i="28"/>
  <c r="J113" i="31" s="1"/>
  <c r="L289" i="28"/>
  <c r="I113" i="31" s="1"/>
  <c r="K289" i="28"/>
  <c r="H113" i="31" s="1"/>
  <c r="J289" i="28"/>
  <c r="G113" i="31" s="1"/>
  <c r="I289" i="28"/>
  <c r="F113" i="31" s="1"/>
  <c r="H289" i="28"/>
  <c r="E113" i="31" s="1"/>
  <c r="G289" i="28"/>
  <c r="D113" i="31" s="1"/>
  <c r="Q288" i="28"/>
  <c r="N112" i="31" s="1"/>
  <c r="P288" i="28"/>
  <c r="M112" i="31" s="1"/>
  <c r="O288" i="28"/>
  <c r="L112" i="31" s="1"/>
  <c r="N288" i="28"/>
  <c r="K112" i="31" s="1"/>
  <c r="M288" i="28"/>
  <c r="J112" i="31" s="1"/>
  <c r="L288" i="28"/>
  <c r="I112" i="31" s="1"/>
  <c r="K288" i="28"/>
  <c r="H112" i="31" s="1"/>
  <c r="J288" i="28"/>
  <c r="G112" i="31" s="1"/>
  <c r="I288" i="28"/>
  <c r="F112" i="31" s="1"/>
  <c r="H288" i="28"/>
  <c r="E112" i="31" s="1"/>
  <c r="G288" i="28"/>
  <c r="D112" i="31" s="1"/>
  <c r="Q287" i="28"/>
  <c r="N111" i="31" s="1"/>
  <c r="P287" i="28"/>
  <c r="M111" i="31" s="1"/>
  <c r="O287" i="28"/>
  <c r="L111" i="31" s="1"/>
  <c r="N287" i="28"/>
  <c r="K111" i="31" s="1"/>
  <c r="M287" i="28"/>
  <c r="J111" i="31" s="1"/>
  <c r="L287" i="28"/>
  <c r="I111" i="31" s="1"/>
  <c r="K287" i="28"/>
  <c r="H111" i="31" s="1"/>
  <c r="J287" i="28"/>
  <c r="G111" i="31" s="1"/>
  <c r="I287" i="28"/>
  <c r="F111" i="31" s="1"/>
  <c r="H287" i="28"/>
  <c r="E111" i="31" s="1"/>
  <c r="G287" i="28"/>
  <c r="D111" i="31" s="1"/>
  <c r="Q286" i="28"/>
  <c r="N110" i="31" s="1"/>
  <c r="P286" i="28"/>
  <c r="M110" i="31" s="1"/>
  <c r="O286" i="28"/>
  <c r="L110" i="31" s="1"/>
  <c r="N286" i="28"/>
  <c r="K110" i="31" s="1"/>
  <c r="M286" i="28"/>
  <c r="J110" i="31" s="1"/>
  <c r="L286" i="28"/>
  <c r="I110" i="31" s="1"/>
  <c r="K286" i="28"/>
  <c r="H110" i="31" s="1"/>
  <c r="J286" i="28"/>
  <c r="G110" i="31" s="1"/>
  <c r="I286" i="28"/>
  <c r="F110" i="31" s="1"/>
  <c r="H286" i="28"/>
  <c r="E110" i="31" s="1"/>
  <c r="G286" i="28"/>
  <c r="D110" i="31" s="1"/>
  <c r="Q285" i="28"/>
  <c r="N109" i="31" s="1"/>
  <c r="P285" i="28"/>
  <c r="M109" i="31" s="1"/>
  <c r="O285" i="28"/>
  <c r="L109" i="31" s="1"/>
  <c r="N285" i="28"/>
  <c r="K109" i="31" s="1"/>
  <c r="M285" i="28"/>
  <c r="J109" i="31" s="1"/>
  <c r="L285" i="28"/>
  <c r="I109" i="31" s="1"/>
  <c r="K285" i="28"/>
  <c r="H109" i="31" s="1"/>
  <c r="J285" i="28"/>
  <c r="G109" i="31" s="1"/>
  <c r="I285" i="28"/>
  <c r="F109" i="31" s="1"/>
  <c r="H285" i="28"/>
  <c r="E109" i="31" s="1"/>
  <c r="G285" i="28"/>
  <c r="D109" i="31" s="1"/>
  <c r="Q284" i="28"/>
  <c r="N108" i="31" s="1"/>
  <c r="P284" i="28"/>
  <c r="M108" i="31" s="1"/>
  <c r="O284" i="28"/>
  <c r="L108" i="31" s="1"/>
  <c r="N284" i="28"/>
  <c r="K108" i="31" s="1"/>
  <c r="M284" i="28"/>
  <c r="J108" i="31" s="1"/>
  <c r="L284" i="28"/>
  <c r="I108" i="31" s="1"/>
  <c r="K284" i="28"/>
  <c r="H108" i="31" s="1"/>
  <c r="J284" i="28"/>
  <c r="G108" i="31" s="1"/>
  <c r="I284" i="28"/>
  <c r="F108" i="31" s="1"/>
  <c r="H284" i="28"/>
  <c r="E108" i="31" s="1"/>
  <c r="G284" i="28"/>
  <c r="D108" i="31" s="1"/>
  <c r="Q283" i="28"/>
  <c r="N107" i="31" s="1"/>
  <c r="P283" i="28"/>
  <c r="M107" i="31" s="1"/>
  <c r="O283" i="28"/>
  <c r="L107" i="31" s="1"/>
  <c r="N283" i="28"/>
  <c r="K107" i="31" s="1"/>
  <c r="M283" i="28"/>
  <c r="J107" i="31" s="1"/>
  <c r="L283" i="28"/>
  <c r="I107" i="31" s="1"/>
  <c r="K283" i="28"/>
  <c r="H107" i="31" s="1"/>
  <c r="J283" i="28"/>
  <c r="G107" i="31" s="1"/>
  <c r="I283" i="28"/>
  <c r="F107" i="31" s="1"/>
  <c r="H283" i="28"/>
  <c r="E107" i="31" s="1"/>
  <c r="G283" i="28"/>
  <c r="D107" i="31" s="1"/>
  <c r="Q282" i="28"/>
  <c r="N106" i="31" s="1"/>
  <c r="P282" i="28"/>
  <c r="M106" i="31" s="1"/>
  <c r="O282" i="28"/>
  <c r="L106" i="31" s="1"/>
  <c r="N282" i="28"/>
  <c r="K106" i="31" s="1"/>
  <c r="M282" i="28"/>
  <c r="J106" i="31" s="1"/>
  <c r="L282" i="28"/>
  <c r="I106" i="31" s="1"/>
  <c r="K282" i="28"/>
  <c r="H106" i="31" s="1"/>
  <c r="J282" i="28"/>
  <c r="G106" i="31" s="1"/>
  <c r="I282" i="28"/>
  <c r="F106" i="31" s="1"/>
  <c r="H282" i="28"/>
  <c r="E106" i="31" s="1"/>
  <c r="G282" i="28"/>
  <c r="D106" i="31" s="1"/>
  <c r="Q281" i="28"/>
  <c r="N105" i="31" s="1"/>
  <c r="P281" i="28"/>
  <c r="M105" i="31" s="1"/>
  <c r="O281" i="28"/>
  <c r="L105" i="31" s="1"/>
  <c r="N281" i="28"/>
  <c r="K105" i="31" s="1"/>
  <c r="M281" i="28"/>
  <c r="J105" i="31" s="1"/>
  <c r="L281" i="28"/>
  <c r="I105" i="31" s="1"/>
  <c r="K281" i="28"/>
  <c r="H105" i="31" s="1"/>
  <c r="J281" i="28"/>
  <c r="G105" i="31" s="1"/>
  <c r="I281" i="28"/>
  <c r="F105" i="31" s="1"/>
  <c r="H281" i="28"/>
  <c r="E105" i="31" s="1"/>
  <c r="G281" i="28"/>
  <c r="D105" i="31" s="1"/>
  <c r="Q280" i="28"/>
  <c r="N104" i="31" s="1"/>
  <c r="P280" i="28"/>
  <c r="M104" i="31" s="1"/>
  <c r="O280" i="28"/>
  <c r="L104" i="31" s="1"/>
  <c r="N280" i="28"/>
  <c r="K104" i="31" s="1"/>
  <c r="M280" i="28"/>
  <c r="J104" i="31" s="1"/>
  <c r="L280" i="28"/>
  <c r="I104" i="31" s="1"/>
  <c r="K280" i="28"/>
  <c r="H104" i="31" s="1"/>
  <c r="J280" i="28"/>
  <c r="G104" i="31" s="1"/>
  <c r="I280" i="28"/>
  <c r="F104" i="31" s="1"/>
  <c r="H280" i="28"/>
  <c r="E104" i="31" s="1"/>
  <c r="G280" i="28"/>
  <c r="D104" i="31" s="1"/>
  <c r="Q275" i="28"/>
  <c r="N103" i="31" s="1"/>
  <c r="P275" i="28"/>
  <c r="M103" i="31" s="1"/>
  <c r="O275" i="28"/>
  <c r="L103" i="31" s="1"/>
  <c r="N275" i="28"/>
  <c r="M275" i="28"/>
  <c r="J103" i="31" s="1"/>
  <c r="L275" i="28"/>
  <c r="I103" i="31" s="1"/>
  <c r="K275" i="28"/>
  <c r="H103" i="31" s="1"/>
  <c r="J275" i="28"/>
  <c r="I275" i="28"/>
  <c r="F103" i="31" s="1"/>
  <c r="H275" i="28"/>
  <c r="E103" i="31" s="1"/>
  <c r="G275" i="28"/>
  <c r="D103" i="31" s="1"/>
  <c r="Q274" i="28"/>
  <c r="N102" i="31" s="1"/>
  <c r="P274" i="28"/>
  <c r="M102" i="31" s="1"/>
  <c r="O274" i="28"/>
  <c r="L102" i="31" s="1"/>
  <c r="N274" i="28"/>
  <c r="M274" i="28"/>
  <c r="L274" i="28"/>
  <c r="I102" i="31" s="1"/>
  <c r="K274" i="28"/>
  <c r="H102" i="31" s="1"/>
  <c r="J274" i="28"/>
  <c r="I274" i="28"/>
  <c r="F102" i="31" s="1"/>
  <c r="H274" i="28"/>
  <c r="E102" i="31" s="1"/>
  <c r="G274" i="28"/>
  <c r="D102" i="31" s="1"/>
  <c r="Q273" i="28"/>
  <c r="P273" i="28"/>
  <c r="M101" i="31" s="1"/>
  <c r="O273" i="28"/>
  <c r="L101" i="31" s="1"/>
  <c r="N273" i="28"/>
  <c r="K101" i="31" s="1"/>
  <c r="M273" i="28"/>
  <c r="J101" i="31" s="1"/>
  <c r="L273" i="28"/>
  <c r="I101" i="31" s="1"/>
  <c r="K273" i="28"/>
  <c r="H101" i="31" s="1"/>
  <c r="J273" i="28"/>
  <c r="I273" i="28"/>
  <c r="H273" i="28"/>
  <c r="E101" i="31" s="1"/>
  <c r="G273" i="28"/>
  <c r="D101" i="31" s="1"/>
  <c r="Q272" i="28"/>
  <c r="N100" i="31" s="1"/>
  <c r="P272" i="28"/>
  <c r="M100" i="31" s="1"/>
  <c r="O272" i="28"/>
  <c r="L100" i="31" s="1"/>
  <c r="N272" i="28"/>
  <c r="M272" i="28"/>
  <c r="L272" i="28"/>
  <c r="K272" i="28"/>
  <c r="H100" i="31" s="1"/>
  <c r="J272" i="28"/>
  <c r="G100" i="31" s="1"/>
  <c r="I272" i="28"/>
  <c r="F100" i="31" s="1"/>
  <c r="H272" i="28"/>
  <c r="E100" i="31" s="1"/>
  <c r="G272" i="28"/>
  <c r="D100" i="31" s="1"/>
  <c r="Q271" i="28"/>
  <c r="P271" i="28"/>
  <c r="M99" i="31" s="1"/>
  <c r="O271" i="28"/>
  <c r="L99" i="31" s="1"/>
  <c r="N271" i="28"/>
  <c r="M271" i="28"/>
  <c r="J99" i="31" s="1"/>
  <c r="L271" i="28"/>
  <c r="I99" i="31" s="1"/>
  <c r="K271" i="28"/>
  <c r="H99" i="31" s="1"/>
  <c r="J271" i="28"/>
  <c r="I271" i="28"/>
  <c r="H271" i="28"/>
  <c r="E99" i="31" s="1"/>
  <c r="G271" i="28"/>
  <c r="D99" i="31" s="1"/>
  <c r="Q270" i="28"/>
  <c r="N98" i="31" s="1"/>
  <c r="P270" i="28"/>
  <c r="M98" i="31" s="1"/>
  <c r="O270" i="28"/>
  <c r="L98" i="31" s="1"/>
  <c r="N270" i="28"/>
  <c r="M270" i="28"/>
  <c r="L270" i="28"/>
  <c r="K270" i="28"/>
  <c r="H98" i="31" s="1"/>
  <c r="J270" i="28"/>
  <c r="I270" i="28"/>
  <c r="F98" i="31" s="1"/>
  <c r="H270" i="28"/>
  <c r="E98" i="31" s="1"/>
  <c r="G270" i="28"/>
  <c r="D98" i="31" s="1"/>
  <c r="Q269" i="28"/>
  <c r="P269" i="28"/>
  <c r="O269" i="28"/>
  <c r="L97" i="31" s="1"/>
  <c r="N269" i="28"/>
  <c r="K97" i="31" s="1"/>
  <c r="M269" i="28"/>
  <c r="J97" i="31" s="1"/>
  <c r="L269" i="28"/>
  <c r="I97" i="31" s="1"/>
  <c r="K269" i="28"/>
  <c r="H97" i="31" s="1"/>
  <c r="J269" i="28"/>
  <c r="G97" i="31" s="1"/>
  <c r="I269" i="28"/>
  <c r="H269" i="28"/>
  <c r="G269" i="28"/>
  <c r="D97" i="31" s="1"/>
  <c r="Q268" i="28"/>
  <c r="N96" i="31" s="1"/>
  <c r="P268" i="28"/>
  <c r="M96" i="31" s="1"/>
  <c r="O268" i="28"/>
  <c r="L96" i="31" s="1"/>
  <c r="N268" i="28"/>
  <c r="M268" i="28"/>
  <c r="J96" i="31" s="1"/>
  <c r="L268" i="28"/>
  <c r="K268" i="28"/>
  <c r="H96" i="31" s="1"/>
  <c r="J268" i="28"/>
  <c r="G96" i="31" s="1"/>
  <c r="I268" i="28"/>
  <c r="F96" i="31" s="1"/>
  <c r="H268" i="28"/>
  <c r="E96" i="31" s="1"/>
  <c r="G268" i="28"/>
  <c r="D96" i="31" s="1"/>
  <c r="Q267" i="28"/>
  <c r="N95" i="31" s="1"/>
  <c r="P267" i="28"/>
  <c r="M95" i="31" s="1"/>
  <c r="O267" i="28"/>
  <c r="L95" i="31" s="1"/>
  <c r="N267" i="28"/>
  <c r="K95" i="31" s="1"/>
  <c r="M267" i="28"/>
  <c r="J95" i="31" s="1"/>
  <c r="L267" i="28"/>
  <c r="I95" i="31" s="1"/>
  <c r="K267" i="28"/>
  <c r="H95" i="31" s="1"/>
  <c r="J267" i="28"/>
  <c r="I267" i="28"/>
  <c r="F95" i="31" s="1"/>
  <c r="H267" i="28"/>
  <c r="E95" i="31" s="1"/>
  <c r="G267" i="28"/>
  <c r="D95" i="31" s="1"/>
  <c r="Q266" i="28"/>
  <c r="N94" i="31" s="1"/>
  <c r="P266" i="28"/>
  <c r="M94" i="31" s="1"/>
  <c r="O266" i="28"/>
  <c r="L94" i="31" s="1"/>
  <c r="N266" i="28"/>
  <c r="M266" i="28"/>
  <c r="L266" i="28"/>
  <c r="I94" i="31" s="1"/>
  <c r="K266" i="28"/>
  <c r="H94" i="31" s="1"/>
  <c r="J266" i="28"/>
  <c r="G94" i="31" s="1"/>
  <c r="I266" i="28"/>
  <c r="F94" i="31" s="1"/>
  <c r="H266" i="28"/>
  <c r="E94" i="31" s="1"/>
  <c r="G266" i="28"/>
  <c r="D94" i="31" s="1"/>
  <c r="Q265" i="28"/>
  <c r="P265" i="28"/>
  <c r="M93" i="31" s="1"/>
  <c r="O265" i="28"/>
  <c r="L93" i="31" s="1"/>
  <c r="N265" i="28"/>
  <c r="K93" i="31" s="1"/>
  <c r="M265" i="28"/>
  <c r="J93" i="31" s="1"/>
  <c r="L265" i="28"/>
  <c r="I93" i="31" s="1"/>
  <c r="K265" i="28"/>
  <c r="H93" i="31" s="1"/>
  <c r="J265" i="28"/>
  <c r="I265" i="28"/>
  <c r="H265" i="28"/>
  <c r="E93" i="31" s="1"/>
  <c r="G265" i="28"/>
  <c r="D93" i="31" s="1"/>
  <c r="Q264" i="28"/>
  <c r="N92" i="31" s="1"/>
  <c r="P264" i="28"/>
  <c r="M92" i="31" s="1"/>
  <c r="O264" i="28"/>
  <c r="L92" i="31" s="1"/>
  <c r="N264" i="28"/>
  <c r="M264" i="28"/>
  <c r="L264" i="28"/>
  <c r="K264" i="28"/>
  <c r="H92" i="31" s="1"/>
  <c r="J264" i="28"/>
  <c r="G92" i="31" s="1"/>
  <c r="I264" i="28"/>
  <c r="F92" i="31" s="1"/>
  <c r="H264" i="28"/>
  <c r="E92" i="31" s="1"/>
  <c r="G264" i="28"/>
  <c r="D92" i="31" s="1"/>
  <c r="Q263" i="28"/>
  <c r="P263" i="28"/>
  <c r="M91" i="31" s="1"/>
  <c r="O263" i="28"/>
  <c r="L91" i="31" s="1"/>
  <c r="N263" i="28"/>
  <c r="K91" i="31" s="1"/>
  <c r="M263" i="28"/>
  <c r="J91" i="31" s="1"/>
  <c r="L263" i="28"/>
  <c r="I91" i="31" s="1"/>
  <c r="K263" i="28"/>
  <c r="H91" i="31" s="1"/>
  <c r="J263" i="28"/>
  <c r="I263" i="28"/>
  <c r="H263" i="28"/>
  <c r="E91" i="31" s="1"/>
  <c r="G263" i="28"/>
  <c r="D91" i="31" s="1"/>
  <c r="Q262" i="28"/>
  <c r="N90" i="31" s="1"/>
  <c r="P262" i="28"/>
  <c r="M90" i="31" s="1"/>
  <c r="O262" i="28"/>
  <c r="L90" i="31" s="1"/>
  <c r="N262" i="28"/>
  <c r="M262" i="28"/>
  <c r="L262" i="28"/>
  <c r="I90" i="31" s="1"/>
  <c r="K262" i="28"/>
  <c r="H90" i="31" s="1"/>
  <c r="J262" i="28"/>
  <c r="G90" i="31" s="1"/>
  <c r="I262" i="28"/>
  <c r="F90" i="31" s="1"/>
  <c r="H262" i="28"/>
  <c r="E90" i="31" s="1"/>
  <c r="G262" i="28"/>
  <c r="D90" i="31" s="1"/>
  <c r="Q261" i="28"/>
  <c r="P261" i="28"/>
  <c r="M89" i="31" s="1"/>
  <c r="O261" i="28"/>
  <c r="L89" i="31" s="1"/>
  <c r="N261" i="28"/>
  <c r="K89" i="31" s="1"/>
  <c r="M261" i="28"/>
  <c r="J89" i="31" s="1"/>
  <c r="L261" i="28"/>
  <c r="I89" i="31" s="1"/>
  <c r="K261" i="28"/>
  <c r="H89" i="31" s="1"/>
  <c r="J261" i="28"/>
  <c r="G89" i="31" s="1"/>
  <c r="I261" i="28"/>
  <c r="H261" i="28"/>
  <c r="E89" i="31" s="1"/>
  <c r="G261" i="28"/>
  <c r="D89" i="31" s="1"/>
  <c r="Q260" i="28"/>
  <c r="N88" i="31" s="1"/>
  <c r="P260" i="28"/>
  <c r="M88" i="31" s="1"/>
  <c r="O260" i="28"/>
  <c r="L88" i="31" s="1"/>
  <c r="N260" i="28"/>
  <c r="K88" i="31" s="1"/>
  <c r="M260" i="28"/>
  <c r="J88" i="31" s="1"/>
  <c r="L260" i="28"/>
  <c r="I88" i="31" s="1"/>
  <c r="K260" i="28"/>
  <c r="H88" i="31" s="1"/>
  <c r="J260" i="28"/>
  <c r="G88" i="31" s="1"/>
  <c r="I260" i="28"/>
  <c r="F88" i="31" s="1"/>
  <c r="H260" i="28"/>
  <c r="E88" i="31" s="1"/>
  <c r="G260" i="28"/>
  <c r="D88" i="31" s="1"/>
  <c r="Q259" i="28"/>
  <c r="N87" i="31" s="1"/>
  <c r="P259" i="28"/>
  <c r="M87" i="31" s="1"/>
  <c r="O259" i="28"/>
  <c r="L87" i="31" s="1"/>
  <c r="N259" i="28"/>
  <c r="K87" i="31" s="1"/>
  <c r="M259" i="28"/>
  <c r="J87" i="31" s="1"/>
  <c r="L259" i="28"/>
  <c r="I87" i="31" s="1"/>
  <c r="K259" i="28"/>
  <c r="H87" i="31" s="1"/>
  <c r="J259" i="28"/>
  <c r="G87" i="31" s="1"/>
  <c r="I259" i="28"/>
  <c r="F87" i="31" s="1"/>
  <c r="H259" i="28"/>
  <c r="E87" i="31" s="1"/>
  <c r="G259" i="28"/>
  <c r="D87" i="31" s="1"/>
  <c r="Q258" i="28"/>
  <c r="N86" i="31" s="1"/>
  <c r="P258" i="28"/>
  <c r="M86" i="31" s="1"/>
  <c r="O258" i="28"/>
  <c r="L86" i="31" s="1"/>
  <c r="N258" i="28"/>
  <c r="K86" i="31" s="1"/>
  <c r="M258" i="28"/>
  <c r="L258" i="28"/>
  <c r="I86" i="31" s="1"/>
  <c r="K258" i="28"/>
  <c r="H86" i="31" s="1"/>
  <c r="J258" i="28"/>
  <c r="G86" i="31" s="1"/>
  <c r="I258" i="28"/>
  <c r="F86" i="31" s="1"/>
  <c r="H258" i="28"/>
  <c r="E86" i="31" s="1"/>
  <c r="G258" i="28"/>
  <c r="D86" i="31" s="1"/>
  <c r="Q253" i="28"/>
  <c r="N85" i="31" s="1"/>
  <c r="P253" i="28"/>
  <c r="M85" i="31" s="1"/>
  <c r="O253" i="28"/>
  <c r="L85" i="31" s="1"/>
  <c r="N253" i="28"/>
  <c r="K85" i="31" s="1"/>
  <c r="M253" i="28"/>
  <c r="L253" i="28"/>
  <c r="I85" i="31" s="1"/>
  <c r="K253" i="28"/>
  <c r="H85" i="31" s="1"/>
  <c r="J253" i="28"/>
  <c r="G85" i="31" s="1"/>
  <c r="I253" i="28"/>
  <c r="F85" i="31" s="1"/>
  <c r="H253" i="28"/>
  <c r="E85" i="31" s="1"/>
  <c r="G253" i="28"/>
  <c r="D85" i="31" s="1"/>
  <c r="Q252" i="28"/>
  <c r="N84" i="31" s="1"/>
  <c r="P252" i="28"/>
  <c r="M84" i="31" s="1"/>
  <c r="O252" i="28"/>
  <c r="L84" i="31" s="1"/>
  <c r="N252" i="28"/>
  <c r="K84" i="31" s="1"/>
  <c r="M252" i="28"/>
  <c r="J84" i="31" s="1"/>
  <c r="L252" i="28"/>
  <c r="I84" i="31" s="1"/>
  <c r="K252" i="28"/>
  <c r="H84" i="31" s="1"/>
  <c r="J252" i="28"/>
  <c r="G84" i="31" s="1"/>
  <c r="I252" i="28"/>
  <c r="F84" i="31" s="1"/>
  <c r="H252" i="28"/>
  <c r="E84" i="31" s="1"/>
  <c r="G252" i="28"/>
  <c r="D84" i="31" s="1"/>
  <c r="Q251" i="28"/>
  <c r="N83" i="31" s="1"/>
  <c r="P251" i="28"/>
  <c r="M83" i="31" s="1"/>
  <c r="O251" i="28"/>
  <c r="L83" i="31" s="1"/>
  <c r="N251" i="28"/>
  <c r="K83" i="31" s="1"/>
  <c r="M251" i="28"/>
  <c r="L251" i="28"/>
  <c r="I83" i="31" s="1"/>
  <c r="K251" i="28"/>
  <c r="H83" i="31" s="1"/>
  <c r="J251" i="28"/>
  <c r="I251" i="28"/>
  <c r="F83" i="31" s="1"/>
  <c r="H251" i="28"/>
  <c r="E83" i="31" s="1"/>
  <c r="G251" i="28"/>
  <c r="D83" i="31" s="1"/>
  <c r="Q250" i="28"/>
  <c r="P250" i="28"/>
  <c r="M82" i="31" s="1"/>
  <c r="O250" i="28"/>
  <c r="L82" i="31" s="1"/>
  <c r="N250" i="28"/>
  <c r="M250" i="28"/>
  <c r="J82" i="31" s="1"/>
  <c r="L250" i="28"/>
  <c r="I82" i="31" s="1"/>
  <c r="K250" i="28"/>
  <c r="H82" i="31" s="1"/>
  <c r="J250" i="28"/>
  <c r="G82" i="31" s="1"/>
  <c r="I250" i="28"/>
  <c r="H250" i="28"/>
  <c r="E82" i="31" s="1"/>
  <c r="G250" i="28"/>
  <c r="D82" i="31" s="1"/>
  <c r="Q249" i="28"/>
  <c r="N81" i="31" s="1"/>
  <c r="P249" i="28"/>
  <c r="M81" i="31" s="1"/>
  <c r="O249" i="28"/>
  <c r="L81" i="31" s="1"/>
  <c r="N249" i="28"/>
  <c r="K81" i="31" s="1"/>
  <c r="M249" i="28"/>
  <c r="L249" i="28"/>
  <c r="I81" i="31" s="1"/>
  <c r="K249" i="28"/>
  <c r="H81" i="31" s="1"/>
  <c r="J249" i="28"/>
  <c r="G81" i="31" s="1"/>
  <c r="I249" i="28"/>
  <c r="F81" i="31" s="1"/>
  <c r="H249" i="28"/>
  <c r="E81" i="31" s="1"/>
  <c r="G249" i="28"/>
  <c r="D81" i="31" s="1"/>
  <c r="Q248" i="28"/>
  <c r="N80" i="31" s="1"/>
  <c r="P248" i="28"/>
  <c r="M80" i="31" s="1"/>
  <c r="O248" i="28"/>
  <c r="L80" i="31" s="1"/>
  <c r="N248" i="28"/>
  <c r="M248" i="28"/>
  <c r="J80" i="31" s="1"/>
  <c r="L248" i="28"/>
  <c r="I80" i="31" s="1"/>
  <c r="K248" i="28"/>
  <c r="H80" i="31" s="1"/>
  <c r="J248" i="28"/>
  <c r="G80" i="31" s="1"/>
  <c r="I248" i="28"/>
  <c r="F80" i="31" s="1"/>
  <c r="H248" i="28"/>
  <c r="E80" i="31" s="1"/>
  <c r="G248" i="28"/>
  <c r="D80" i="31" s="1"/>
  <c r="Q247" i="28"/>
  <c r="N79" i="31" s="1"/>
  <c r="P247" i="28"/>
  <c r="M79" i="31" s="1"/>
  <c r="O247" i="28"/>
  <c r="L79" i="31" s="1"/>
  <c r="N247" i="28"/>
  <c r="K79" i="31" s="1"/>
  <c r="M247" i="28"/>
  <c r="J79" i="31" s="1"/>
  <c r="L247" i="28"/>
  <c r="I79" i="31" s="1"/>
  <c r="K247" i="28"/>
  <c r="H79" i="31" s="1"/>
  <c r="J247" i="28"/>
  <c r="I247" i="28"/>
  <c r="F79" i="31" s="1"/>
  <c r="H247" i="28"/>
  <c r="E79" i="31" s="1"/>
  <c r="G247" i="28"/>
  <c r="D79" i="31" s="1"/>
  <c r="Q246" i="28"/>
  <c r="P246" i="28"/>
  <c r="M78" i="31" s="1"/>
  <c r="O246" i="28"/>
  <c r="L78" i="31" s="1"/>
  <c r="N246" i="28"/>
  <c r="M246" i="28"/>
  <c r="J78" i="31" s="1"/>
  <c r="L246" i="28"/>
  <c r="I78" i="31" s="1"/>
  <c r="K246" i="28"/>
  <c r="H78" i="31" s="1"/>
  <c r="J246" i="28"/>
  <c r="G78" i="31" s="1"/>
  <c r="I246" i="28"/>
  <c r="H246" i="28"/>
  <c r="E78" i="31" s="1"/>
  <c r="G246" i="28"/>
  <c r="D78" i="31" s="1"/>
  <c r="Q245" i="28"/>
  <c r="N77" i="31" s="1"/>
  <c r="P245" i="28"/>
  <c r="M77" i="31" s="1"/>
  <c r="O245" i="28"/>
  <c r="L77" i="31" s="1"/>
  <c r="N245" i="28"/>
  <c r="K77" i="31" s="1"/>
  <c r="M245" i="28"/>
  <c r="L245" i="28"/>
  <c r="I77" i="31" s="1"/>
  <c r="K245" i="28"/>
  <c r="H77" i="31" s="1"/>
  <c r="J245" i="28"/>
  <c r="G77" i="31" s="1"/>
  <c r="I245" i="28"/>
  <c r="F77" i="31" s="1"/>
  <c r="H245" i="28"/>
  <c r="E77" i="31" s="1"/>
  <c r="G245" i="28"/>
  <c r="D77" i="31" s="1"/>
  <c r="Q244" i="28"/>
  <c r="N76" i="31" s="1"/>
  <c r="P244" i="28"/>
  <c r="M76" i="31" s="1"/>
  <c r="O244" i="28"/>
  <c r="L76" i="31" s="1"/>
  <c r="N244" i="28"/>
  <c r="K76" i="31" s="1"/>
  <c r="M244" i="28"/>
  <c r="J76" i="31" s="1"/>
  <c r="L244" i="28"/>
  <c r="I76" i="31" s="1"/>
  <c r="K244" i="28"/>
  <c r="H76" i="31" s="1"/>
  <c r="J244" i="28"/>
  <c r="G76" i="31" s="1"/>
  <c r="I244" i="28"/>
  <c r="F76" i="31" s="1"/>
  <c r="H244" i="28"/>
  <c r="E76" i="31" s="1"/>
  <c r="G244" i="28"/>
  <c r="D76" i="31" s="1"/>
  <c r="Q243" i="28"/>
  <c r="N75" i="31" s="1"/>
  <c r="P243" i="28"/>
  <c r="M75" i="31" s="1"/>
  <c r="O243" i="28"/>
  <c r="L75" i="31" s="1"/>
  <c r="N243" i="28"/>
  <c r="K75" i="31" s="1"/>
  <c r="M243" i="28"/>
  <c r="L243" i="28"/>
  <c r="I75" i="31" s="1"/>
  <c r="K243" i="28"/>
  <c r="H75" i="31" s="1"/>
  <c r="J243" i="28"/>
  <c r="I243" i="28"/>
  <c r="F75" i="31" s="1"/>
  <c r="H243" i="28"/>
  <c r="E75" i="31" s="1"/>
  <c r="G243" i="28"/>
  <c r="D75" i="31" s="1"/>
  <c r="Q242" i="28"/>
  <c r="P242" i="28"/>
  <c r="M74" i="31" s="1"/>
  <c r="O242" i="28"/>
  <c r="L74" i="31" s="1"/>
  <c r="N242" i="28"/>
  <c r="M242" i="28"/>
  <c r="J74" i="31" s="1"/>
  <c r="L242" i="28"/>
  <c r="I74" i="31" s="1"/>
  <c r="K242" i="28"/>
  <c r="H74" i="31" s="1"/>
  <c r="J242" i="28"/>
  <c r="G74" i="31" s="1"/>
  <c r="I242" i="28"/>
  <c r="H242" i="28"/>
  <c r="E74" i="31" s="1"/>
  <c r="G242" i="28"/>
  <c r="D74" i="31" s="1"/>
  <c r="Q241" i="28"/>
  <c r="N73" i="31" s="1"/>
  <c r="P241" i="28"/>
  <c r="M73" i="31" s="1"/>
  <c r="O241" i="28"/>
  <c r="L73" i="31" s="1"/>
  <c r="N241" i="28"/>
  <c r="K73" i="31" s="1"/>
  <c r="M241" i="28"/>
  <c r="L241" i="28"/>
  <c r="I73" i="31" s="1"/>
  <c r="K241" i="28"/>
  <c r="H73" i="31" s="1"/>
  <c r="J241" i="28"/>
  <c r="G73" i="31" s="1"/>
  <c r="I241" i="28"/>
  <c r="F73" i="31" s="1"/>
  <c r="H241" i="28"/>
  <c r="E73" i="31" s="1"/>
  <c r="G241" i="28"/>
  <c r="D73" i="31" s="1"/>
  <c r="Q240" i="28"/>
  <c r="N72" i="31" s="1"/>
  <c r="P240" i="28"/>
  <c r="M72" i="31" s="1"/>
  <c r="O240" i="28"/>
  <c r="L72" i="31" s="1"/>
  <c r="N240" i="28"/>
  <c r="M240" i="28"/>
  <c r="J72" i="31" s="1"/>
  <c r="L240" i="28"/>
  <c r="I72" i="31" s="1"/>
  <c r="K240" i="28"/>
  <c r="H72" i="31" s="1"/>
  <c r="J240" i="28"/>
  <c r="G72" i="31" s="1"/>
  <c r="I240" i="28"/>
  <c r="F72" i="31" s="1"/>
  <c r="H240" i="28"/>
  <c r="E72" i="31" s="1"/>
  <c r="G240" i="28"/>
  <c r="D72" i="31" s="1"/>
  <c r="Q239" i="28"/>
  <c r="N71" i="31" s="1"/>
  <c r="P239" i="28"/>
  <c r="M71" i="31" s="1"/>
  <c r="O239" i="28"/>
  <c r="L71" i="31" s="1"/>
  <c r="N239" i="28"/>
  <c r="K71" i="31" s="1"/>
  <c r="M239" i="28"/>
  <c r="J71" i="31" s="1"/>
  <c r="L239" i="28"/>
  <c r="I71" i="31" s="1"/>
  <c r="K239" i="28"/>
  <c r="H71" i="31" s="1"/>
  <c r="J239" i="28"/>
  <c r="I239" i="28"/>
  <c r="F71" i="31" s="1"/>
  <c r="H239" i="28"/>
  <c r="E71" i="31" s="1"/>
  <c r="G239" i="28"/>
  <c r="D71" i="31" s="1"/>
  <c r="Q238" i="28"/>
  <c r="P238" i="28"/>
  <c r="M70" i="31" s="1"/>
  <c r="O238" i="28"/>
  <c r="L70" i="31" s="1"/>
  <c r="N238" i="28"/>
  <c r="M238" i="28"/>
  <c r="J70" i="31" s="1"/>
  <c r="L238" i="28"/>
  <c r="I70" i="31" s="1"/>
  <c r="K238" i="28"/>
  <c r="H70" i="31" s="1"/>
  <c r="J238" i="28"/>
  <c r="G70" i="31" s="1"/>
  <c r="I238" i="28"/>
  <c r="H238" i="28"/>
  <c r="E70" i="31" s="1"/>
  <c r="G238" i="28"/>
  <c r="D70" i="31" s="1"/>
  <c r="Q237" i="28"/>
  <c r="N69" i="31" s="1"/>
  <c r="P237" i="28"/>
  <c r="M69" i="31" s="1"/>
  <c r="O237" i="28"/>
  <c r="L69" i="31" s="1"/>
  <c r="N237" i="28"/>
  <c r="K69" i="31" s="1"/>
  <c r="M237" i="28"/>
  <c r="L237" i="28"/>
  <c r="I69" i="31" s="1"/>
  <c r="K237" i="28"/>
  <c r="H69" i="31" s="1"/>
  <c r="J237" i="28"/>
  <c r="G69" i="31" s="1"/>
  <c r="I237" i="28"/>
  <c r="F69" i="31" s="1"/>
  <c r="H237" i="28"/>
  <c r="E69" i="31" s="1"/>
  <c r="G237" i="28"/>
  <c r="D69" i="31" s="1"/>
  <c r="Q236" i="28"/>
  <c r="N68" i="31" s="1"/>
  <c r="P236" i="28"/>
  <c r="M68" i="31" s="1"/>
  <c r="O236" i="28"/>
  <c r="L68" i="31" s="1"/>
  <c r="N236" i="28"/>
  <c r="K68" i="31" s="1"/>
  <c r="M236" i="28"/>
  <c r="J68" i="31" s="1"/>
  <c r="L236" i="28"/>
  <c r="I68" i="31" s="1"/>
  <c r="K236" i="28"/>
  <c r="H68" i="31" s="1"/>
  <c r="J236" i="28"/>
  <c r="G68" i="31" s="1"/>
  <c r="I236" i="28"/>
  <c r="F68" i="31" s="1"/>
  <c r="H236" i="28"/>
  <c r="E68" i="31" s="1"/>
  <c r="G236" i="28"/>
  <c r="D68" i="31" s="1"/>
  <c r="Q231" i="28"/>
  <c r="N67" i="31" s="1"/>
  <c r="P231" i="28"/>
  <c r="O231" i="28"/>
  <c r="L67" i="31" s="1"/>
  <c r="N231" i="28"/>
  <c r="K67" i="31" s="1"/>
  <c r="M231" i="28"/>
  <c r="J67" i="31" s="1"/>
  <c r="L231" i="28"/>
  <c r="I67" i="31" s="1"/>
  <c r="K231" i="28"/>
  <c r="H67" i="31" s="1"/>
  <c r="J231" i="28"/>
  <c r="G67" i="31" s="1"/>
  <c r="I231" i="28"/>
  <c r="F67" i="31" s="1"/>
  <c r="H231" i="28"/>
  <c r="G231" i="28"/>
  <c r="D67" i="31" s="1"/>
  <c r="Q230" i="28"/>
  <c r="N66" i="31" s="1"/>
  <c r="P230" i="28"/>
  <c r="M66" i="31" s="1"/>
  <c r="O230" i="28"/>
  <c r="N230" i="28"/>
  <c r="K66" i="31" s="1"/>
  <c r="M230" i="28"/>
  <c r="J66" i="31" s="1"/>
  <c r="L230" i="28"/>
  <c r="K230" i="28"/>
  <c r="J230" i="28"/>
  <c r="G66" i="31" s="1"/>
  <c r="I230" i="28"/>
  <c r="F66" i="31" s="1"/>
  <c r="H230" i="28"/>
  <c r="E66" i="31" s="1"/>
  <c r="G230" i="28"/>
  <c r="Q229" i="28"/>
  <c r="N65" i="31" s="1"/>
  <c r="P229" i="28"/>
  <c r="M65" i="31" s="1"/>
  <c r="O229" i="28"/>
  <c r="L65" i="31" s="1"/>
  <c r="N229" i="28"/>
  <c r="K65" i="31" s="1"/>
  <c r="M229" i="28"/>
  <c r="J65" i="31" s="1"/>
  <c r="L229" i="28"/>
  <c r="I65" i="31" s="1"/>
  <c r="K229" i="28"/>
  <c r="J229" i="28"/>
  <c r="G65" i="31" s="1"/>
  <c r="I229" i="28"/>
  <c r="F65" i="31" s="1"/>
  <c r="H229" i="28"/>
  <c r="E65" i="31" s="1"/>
  <c r="G229" i="28"/>
  <c r="D65" i="31" s="1"/>
  <c r="Q228" i="28"/>
  <c r="N64" i="31" s="1"/>
  <c r="P228" i="28"/>
  <c r="M64" i="31" s="1"/>
  <c r="O228" i="28"/>
  <c r="L64" i="31" s="1"/>
  <c r="N228" i="28"/>
  <c r="K64" i="31" s="1"/>
  <c r="M228" i="28"/>
  <c r="J64" i="31" s="1"/>
  <c r="L228" i="28"/>
  <c r="I64" i="31" s="1"/>
  <c r="K228" i="28"/>
  <c r="H64" i="31" s="1"/>
  <c r="J228" i="28"/>
  <c r="G64" i="31" s="1"/>
  <c r="I228" i="28"/>
  <c r="F64" i="31" s="1"/>
  <c r="H228" i="28"/>
  <c r="E64" i="31" s="1"/>
  <c r="G228" i="28"/>
  <c r="D64" i="31" s="1"/>
  <c r="Q227" i="28"/>
  <c r="N63" i="31" s="1"/>
  <c r="P227" i="28"/>
  <c r="O227" i="28"/>
  <c r="L63" i="31" s="1"/>
  <c r="N227" i="28"/>
  <c r="K63" i="31" s="1"/>
  <c r="M227" i="28"/>
  <c r="J63" i="31" s="1"/>
  <c r="L227" i="28"/>
  <c r="I63" i="31" s="1"/>
  <c r="K227" i="28"/>
  <c r="H63" i="31" s="1"/>
  <c r="J227" i="28"/>
  <c r="G63" i="31" s="1"/>
  <c r="I227" i="28"/>
  <c r="F63" i="31" s="1"/>
  <c r="H227" i="28"/>
  <c r="G227" i="28"/>
  <c r="D63" i="31" s="1"/>
  <c r="Q226" i="28"/>
  <c r="N62" i="31" s="1"/>
  <c r="P226" i="28"/>
  <c r="M62" i="31" s="1"/>
  <c r="O226" i="28"/>
  <c r="N226" i="28"/>
  <c r="K62" i="31" s="1"/>
  <c r="M226" i="28"/>
  <c r="J62" i="31" s="1"/>
  <c r="L226" i="28"/>
  <c r="K226" i="28"/>
  <c r="J226" i="28"/>
  <c r="G62" i="31" s="1"/>
  <c r="I226" i="28"/>
  <c r="F62" i="31" s="1"/>
  <c r="H226" i="28"/>
  <c r="E62" i="31" s="1"/>
  <c r="G226" i="28"/>
  <c r="Q225" i="28"/>
  <c r="N61" i="31" s="1"/>
  <c r="P225" i="28"/>
  <c r="M61" i="31" s="1"/>
  <c r="O225" i="28"/>
  <c r="N225" i="28"/>
  <c r="K61" i="31" s="1"/>
  <c r="M225" i="28"/>
  <c r="J61" i="31" s="1"/>
  <c r="L225" i="28"/>
  <c r="I61" i="31" s="1"/>
  <c r="K225" i="28"/>
  <c r="H61" i="31" s="1"/>
  <c r="J225" i="28"/>
  <c r="G61" i="31" s="1"/>
  <c r="I225" i="28"/>
  <c r="F61" i="31" s="1"/>
  <c r="H225" i="28"/>
  <c r="E61" i="31" s="1"/>
  <c r="G225" i="28"/>
  <c r="Q224" i="28"/>
  <c r="N60" i="31" s="1"/>
  <c r="P224" i="28"/>
  <c r="M60" i="31" s="1"/>
  <c r="O224" i="28"/>
  <c r="L60" i="31" s="1"/>
  <c r="N224" i="28"/>
  <c r="K60" i="31" s="1"/>
  <c r="M224" i="28"/>
  <c r="J60" i="31" s="1"/>
  <c r="L224" i="28"/>
  <c r="I60" i="31" s="1"/>
  <c r="K224" i="28"/>
  <c r="H60" i="31" s="1"/>
  <c r="J224" i="28"/>
  <c r="G60" i="31" s="1"/>
  <c r="I224" i="28"/>
  <c r="F60" i="31" s="1"/>
  <c r="H224" i="28"/>
  <c r="E60" i="31" s="1"/>
  <c r="G224" i="28"/>
  <c r="D60" i="31" s="1"/>
  <c r="Q223" i="28"/>
  <c r="N59" i="31" s="1"/>
  <c r="P223" i="28"/>
  <c r="O223" i="28"/>
  <c r="L59" i="31" s="1"/>
  <c r="N223" i="28"/>
  <c r="K59" i="31" s="1"/>
  <c r="M223" i="28"/>
  <c r="J59" i="31" s="1"/>
  <c r="L223" i="28"/>
  <c r="I59" i="31" s="1"/>
  <c r="K223" i="28"/>
  <c r="H59" i="31" s="1"/>
  <c r="J223" i="28"/>
  <c r="G59" i="31" s="1"/>
  <c r="I223" i="28"/>
  <c r="F59" i="31" s="1"/>
  <c r="H223" i="28"/>
  <c r="G223" i="28"/>
  <c r="D59" i="31" s="1"/>
  <c r="Q222" i="28"/>
  <c r="N58" i="31" s="1"/>
  <c r="P222" i="28"/>
  <c r="M58" i="31" s="1"/>
  <c r="O222" i="28"/>
  <c r="N222" i="28"/>
  <c r="K58" i="31" s="1"/>
  <c r="M222" i="28"/>
  <c r="J58" i="31" s="1"/>
  <c r="L222" i="28"/>
  <c r="K222" i="28"/>
  <c r="J222" i="28"/>
  <c r="G58" i="31" s="1"/>
  <c r="I222" i="28"/>
  <c r="F58" i="31" s="1"/>
  <c r="H222" i="28"/>
  <c r="E58" i="31" s="1"/>
  <c r="G222" i="28"/>
  <c r="Q221" i="28"/>
  <c r="N57" i="31" s="1"/>
  <c r="P221" i="28"/>
  <c r="M57" i="31" s="1"/>
  <c r="O221" i="28"/>
  <c r="L57" i="31" s="1"/>
  <c r="N221" i="28"/>
  <c r="K57" i="31" s="1"/>
  <c r="M221" i="28"/>
  <c r="J57" i="31" s="1"/>
  <c r="L221" i="28"/>
  <c r="I57" i="31" s="1"/>
  <c r="K221" i="28"/>
  <c r="J221" i="28"/>
  <c r="G57" i="31" s="1"/>
  <c r="I221" i="28"/>
  <c r="F57" i="31" s="1"/>
  <c r="H221" i="28"/>
  <c r="E57" i="31" s="1"/>
  <c r="G221" i="28"/>
  <c r="D57" i="31" s="1"/>
  <c r="Q220" i="28"/>
  <c r="N56" i="31" s="1"/>
  <c r="P220" i="28"/>
  <c r="M56" i="31" s="1"/>
  <c r="O220" i="28"/>
  <c r="L56" i="31" s="1"/>
  <c r="N220" i="28"/>
  <c r="K56" i="31" s="1"/>
  <c r="M220" i="28"/>
  <c r="J56" i="31" s="1"/>
  <c r="L220" i="28"/>
  <c r="I56" i="31" s="1"/>
  <c r="K220" i="28"/>
  <c r="H56" i="31" s="1"/>
  <c r="J220" i="28"/>
  <c r="G56" i="31" s="1"/>
  <c r="I220" i="28"/>
  <c r="F56" i="31" s="1"/>
  <c r="H220" i="28"/>
  <c r="E56" i="31" s="1"/>
  <c r="G220" i="28"/>
  <c r="D56" i="31" s="1"/>
  <c r="Q219" i="28"/>
  <c r="N55" i="31" s="1"/>
  <c r="P219" i="28"/>
  <c r="O219" i="28"/>
  <c r="L55" i="31" s="1"/>
  <c r="N219" i="28"/>
  <c r="K55" i="31" s="1"/>
  <c r="M219" i="28"/>
  <c r="J55" i="31" s="1"/>
  <c r="L219" i="28"/>
  <c r="I55" i="31" s="1"/>
  <c r="K219" i="28"/>
  <c r="H55" i="31" s="1"/>
  <c r="J219" i="28"/>
  <c r="G55" i="31" s="1"/>
  <c r="I219" i="28"/>
  <c r="F55" i="31" s="1"/>
  <c r="H219" i="28"/>
  <c r="G219" i="28"/>
  <c r="D55" i="31" s="1"/>
  <c r="Q218" i="28"/>
  <c r="N54" i="31" s="1"/>
  <c r="P218" i="28"/>
  <c r="M54" i="31" s="1"/>
  <c r="O218" i="28"/>
  <c r="N218" i="28"/>
  <c r="K54" i="31" s="1"/>
  <c r="M218" i="28"/>
  <c r="J54" i="31" s="1"/>
  <c r="L218" i="28"/>
  <c r="K218" i="28"/>
  <c r="J218" i="28"/>
  <c r="G54" i="31" s="1"/>
  <c r="I218" i="28"/>
  <c r="F54" i="31" s="1"/>
  <c r="H218" i="28"/>
  <c r="E54" i="31" s="1"/>
  <c r="G218" i="28"/>
  <c r="Q217" i="28"/>
  <c r="N53" i="31" s="1"/>
  <c r="P217" i="28"/>
  <c r="M53" i="31" s="1"/>
  <c r="O217" i="28"/>
  <c r="N217" i="28"/>
  <c r="K53" i="31" s="1"/>
  <c r="M217" i="28"/>
  <c r="J53" i="31" s="1"/>
  <c r="L217" i="28"/>
  <c r="I53" i="31" s="1"/>
  <c r="K217" i="28"/>
  <c r="H53" i="31" s="1"/>
  <c r="J217" i="28"/>
  <c r="G53" i="31" s="1"/>
  <c r="I217" i="28"/>
  <c r="F53" i="31" s="1"/>
  <c r="H217" i="28"/>
  <c r="E53" i="31" s="1"/>
  <c r="G217" i="28"/>
  <c r="Q216" i="28"/>
  <c r="N52" i="31" s="1"/>
  <c r="P216" i="28"/>
  <c r="M52" i="31" s="1"/>
  <c r="O216" i="28"/>
  <c r="L52" i="31" s="1"/>
  <c r="N216" i="28"/>
  <c r="K52" i="31" s="1"/>
  <c r="M216" i="28"/>
  <c r="J52" i="31" s="1"/>
  <c r="L216" i="28"/>
  <c r="I52" i="31" s="1"/>
  <c r="K216" i="28"/>
  <c r="H52" i="31" s="1"/>
  <c r="J216" i="28"/>
  <c r="G52" i="31" s="1"/>
  <c r="I216" i="28"/>
  <c r="F52" i="31" s="1"/>
  <c r="H216" i="28"/>
  <c r="E52" i="31" s="1"/>
  <c r="G216" i="28"/>
  <c r="D52" i="31" s="1"/>
  <c r="Q215" i="28"/>
  <c r="N51" i="31" s="1"/>
  <c r="P215" i="28"/>
  <c r="O215" i="28"/>
  <c r="L51" i="31" s="1"/>
  <c r="N215" i="28"/>
  <c r="K51" i="31" s="1"/>
  <c r="M215" i="28"/>
  <c r="J51" i="31" s="1"/>
  <c r="L215" i="28"/>
  <c r="I51" i="31" s="1"/>
  <c r="K215" i="28"/>
  <c r="H51" i="31" s="1"/>
  <c r="J215" i="28"/>
  <c r="G51" i="31" s="1"/>
  <c r="I215" i="28"/>
  <c r="F51" i="31" s="1"/>
  <c r="H215" i="28"/>
  <c r="G215" i="28"/>
  <c r="D51" i="31" s="1"/>
  <c r="Q214" i="28"/>
  <c r="N50" i="31" s="1"/>
  <c r="P214" i="28"/>
  <c r="M50" i="31" s="1"/>
  <c r="O214" i="28"/>
  <c r="N214" i="28"/>
  <c r="K50" i="31" s="1"/>
  <c r="M214" i="28"/>
  <c r="J50" i="31" s="1"/>
  <c r="L214" i="28"/>
  <c r="K214" i="28"/>
  <c r="J214" i="28"/>
  <c r="G50" i="31" s="1"/>
  <c r="I214" i="28"/>
  <c r="F50" i="31" s="1"/>
  <c r="H214" i="28"/>
  <c r="E50" i="31" s="1"/>
  <c r="G214" i="28"/>
  <c r="Q209" i="28"/>
  <c r="N49" i="31" s="1"/>
  <c r="P209" i="28"/>
  <c r="M49" i="31" s="1"/>
  <c r="O209" i="28"/>
  <c r="L49" i="31" s="1"/>
  <c r="N209" i="28"/>
  <c r="K49" i="31" s="1"/>
  <c r="M209" i="28"/>
  <c r="J49" i="31" s="1"/>
  <c r="L209" i="28"/>
  <c r="I49" i="31" s="1"/>
  <c r="K209" i="28"/>
  <c r="H49" i="31" s="1"/>
  <c r="J209" i="28"/>
  <c r="G49" i="31" s="1"/>
  <c r="I209" i="28"/>
  <c r="F49" i="31" s="1"/>
  <c r="H209" i="28"/>
  <c r="E49" i="31" s="1"/>
  <c r="G209" i="28"/>
  <c r="D49" i="31" s="1"/>
  <c r="Q208" i="28"/>
  <c r="N48" i="31" s="1"/>
  <c r="P208" i="28"/>
  <c r="M48" i="31" s="1"/>
  <c r="O208" i="28"/>
  <c r="L48" i="31" s="1"/>
  <c r="N208" i="28"/>
  <c r="K48" i="31" s="1"/>
  <c r="M208" i="28"/>
  <c r="J48" i="31" s="1"/>
  <c r="L208" i="28"/>
  <c r="I48" i="31" s="1"/>
  <c r="K208" i="28"/>
  <c r="H48" i="31" s="1"/>
  <c r="J208" i="28"/>
  <c r="G48" i="31" s="1"/>
  <c r="I208" i="28"/>
  <c r="F48" i="31" s="1"/>
  <c r="H208" i="28"/>
  <c r="E48" i="31" s="1"/>
  <c r="G208" i="28"/>
  <c r="D48" i="31" s="1"/>
  <c r="Q207" i="28"/>
  <c r="N47" i="31" s="1"/>
  <c r="P207" i="28"/>
  <c r="M47" i="31" s="1"/>
  <c r="O207" i="28"/>
  <c r="L47" i="31" s="1"/>
  <c r="N207" i="28"/>
  <c r="K47" i="31" s="1"/>
  <c r="M207" i="28"/>
  <c r="J47" i="31" s="1"/>
  <c r="L207" i="28"/>
  <c r="I47" i="31" s="1"/>
  <c r="K207" i="28"/>
  <c r="H47" i="31" s="1"/>
  <c r="J207" i="28"/>
  <c r="G47" i="31" s="1"/>
  <c r="I207" i="28"/>
  <c r="F47" i="31" s="1"/>
  <c r="H207" i="28"/>
  <c r="E47" i="31" s="1"/>
  <c r="G207" i="28"/>
  <c r="D47" i="31" s="1"/>
  <c r="Q206" i="28"/>
  <c r="N46" i="31" s="1"/>
  <c r="P206" i="28"/>
  <c r="M46" i="31" s="1"/>
  <c r="O206" i="28"/>
  <c r="L46" i="31" s="1"/>
  <c r="N206" i="28"/>
  <c r="K46" i="31" s="1"/>
  <c r="M206" i="28"/>
  <c r="J46" i="31" s="1"/>
  <c r="L206" i="28"/>
  <c r="I46" i="31" s="1"/>
  <c r="K206" i="28"/>
  <c r="H46" i="31" s="1"/>
  <c r="J206" i="28"/>
  <c r="G46" i="31" s="1"/>
  <c r="I206" i="28"/>
  <c r="F46" i="31" s="1"/>
  <c r="H206" i="28"/>
  <c r="E46" i="31" s="1"/>
  <c r="G206" i="28"/>
  <c r="D46" i="31" s="1"/>
  <c r="Q205" i="28"/>
  <c r="N45" i="31" s="1"/>
  <c r="P205" i="28"/>
  <c r="M45" i="31" s="1"/>
  <c r="O205" i="28"/>
  <c r="L45" i="31" s="1"/>
  <c r="N205" i="28"/>
  <c r="K45" i="31" s="1"/>
  <c r="M205" i="28"/>
  <c r="J45" i="31" s="1"/>
  <c r="L205" i="28"/>
  <c r="I45" i="31" s="1"/>
  <c r="K205" i="28"/>
  <c r="H45" i="31" s="1"/>
  <c r="J205" i="28"/>
  <c r="G45" i="31" s="1"/>
  <c r="I205" i="28"/>
  <c r="F45" i="31" s="1"/>
  <c r="H205" i="28"/>
  <c r="E45" i="31" s="1"/>
  <c r="G205" i="28"/>
  <c r="D45" i="31" s="1"/>
  <c r="Q204" i="28"/>
  <c r="N44" i="31" s="1"/>
  <c r="P204" i="28"/>
  <c r="M44" i="31" s="1"/>
  <c r="O204" i="28"/>
  <c r="L44" i="31" s="1"/>
  <c r="N204" i="28"/>
  <c r="K44" i="31" s="1"/>
  <c r="M204" i="28"/>
  <c r="J44" i="31" s="1"/>
  <c r="L204" i="28"/>
  <c r="I44" i="31" s="1"/>
  <c r="K204" i="28"/>
  <c r="H44" i="31" s="1"/>
  <c r="J204" i="28"/>
  <c r="G44" i="31" s="1"/>
  <c r="I204" i="28"/>
  <c r="F44" i="31" s="1"/>
  <c r="H204" i="28"/>
  <c r="E44" i="31" s="1"/>
  <c r="G204" i="28"/>
  <c r="D44" i="31" s="1"/>
  <c r="Q203" i="28"/>
  <c r="N43" i="31" s="1"/>
  <c r="P203" i="28"/>
  <c r="M43" i="31" s="1"/>
  <c r="O203" i="28"/>
  <c r="L43" i="31" s="1"/>
  <c r="N203" i="28"/>
  <c r="K43" i="31" s="1"/>
  <c r="M203" i="28"/>
  <c r="J43" i="31" s="1"/>
  <c r="L203" i="28"/>
  <c r="I43" i="31" s="1"/>
  <c r="K203" i="28"/>
  <c r="H43" i="31" s="1"/>
  <c r="J203" i="28"/>
  <c r="G43" i="31" s="1"/>
  <c r="I203" i="28"/>
  <c r="F43" i="31" s="1"/>
  <c r="H203" i="28"/>
  <c r="E43" i="31" s="1"/>
  <c r="G203" i="28"/>
  <c r="D43" i="31" s="1"/>
  <c r="Q202" i="28"/>
  <c r="N42" i="31" s="1"/>
  <c r="P202" i="28"/>
  <c r="M42" i="31" s="1"/>
  <c r="O202" i="28"/>
  <c r="L42" i="31" s="1"/>
  <c r="N202" i="28"/>
  <c r="K42" i="31" s="1"/>
  <c r="M202" i="28"/>
  <c r="J42" i="31" s="1"/>
  <c r="L202" i="28"/>
  <c r="I42" i="31" s="1"/>
  <c r="K202" i="28"/>
  <c r="H42" i="31" s="1"/>
  <c r="J202" i="28"/>
  <c r="G42" i="31" s="1"/>
  <c r="I202" i="28"/>
  <c r="F42" i="31" s="1"/>
  <c r="H202" i="28"/>
  <c r="E42" i="31" s="1"/>
  <c r="G202" i="28"/>
  <c r="D42" i="31" s="1"/>
  <c r="Q201" i="28"/>
  <c r="N41" i="31" s="1"/>
  <c r="P201" i="28"/>
  <c r="M41" i="31" s="1"/>
  <c r="O201" i="28"/>
  <c r="L41" i="31" s="1"/>
  <c r="N201" i="28"/>
  <c r="K41" i="31" s="1"/>
  <c r="M201" i="28"/>
  <c r="J41" i="31" s="1"/>
  <c r="L201" i="28"/>
  <c r="I41" i="31" s="1"/>
  <c r="K201" i="28"/>
  <c r="H41" i="31" s="1"/>
  <c r="J201" i="28"/>
  <c r="G41" i="31" s="1"/>
  <c r="I201" i="28"/>
  <c r="F41" i="31" s="1"/>
  <c r="H201" i="28"/>
  <c r="E41" i="31" s="1"/>
  <c r="G201" i="28"/>
  <c r="D41" i="31" s="1"/>
  <c r="Q200" i="28"/>
  <c r="N40" i="31" s="1"/>
  <c r="P200" i="28"/>
  <c r="M40" i="31" s="1"/>
  <c r="O200" i="28"/>
  <c r="L40" i="31" s="1"/>
  <c r="N200" i="28"/>
  <c r="K40" i="31" s="1"/>
  <c r="M200" i="28"/>
  <c r="J40" i="31" s="1"/>
  <c r="L200" i="28"/>
  <c r="I40" i="31" s="1"/>
  <c r="K200" i="28"/>
  <c r="H40" i="31" s="1"/>
  <c r="J200" i="28"/>
  <c r="G40" i="31" s="1"/>
  <c r="I200" i="28"/>
  <c r="F40" i="31" s="1"/>
  <c r="H200" i="28"/>
  <c r="E40" i="31" s="1"/>
  <c r="G200" i="28"/>
  <c r="D40" i="31" s="1"/>
  <c r="Q199" i="28"/>
  <c r="N39" i="31" s="1"/>
  <c r="P199" i="28"/>
  <c r="M39" i="31" s="1"/>
  <c r="O199" i="28"/>
  <c r="L39" i="31" s="1"/>
  <c r="N199" i="28"/>
  <c r="K39" i="31" s="1"/>
  <c r="M199" i="28"/>
  <c r="J39" i="31" s="1"/>
  <c r="L199" i="28"/>
  <c r="I39" i="31" s="1"/>
  <c r="K199" i="28"/>
  <c r="H39" i="31" s="1"/>
  <c r="J199" i="28"/>
  <c r="G39" i="31" s="1"/>
  <c r="I199" i="28"/>
  <c r="F39" i="31" s="1"/>
  <c r="H199" i="28"/>
  <c r="E39" i="31" s="1"/>
  <c r="G199" i="28"/>
  <c r="D39" i="31" s="1"/>
  <c r="Q198" i="28"/>
  <c r="N38" i="31" s="1"/>
  <c r="P198" i="28"/>
  <c r="M38" i="31" s="1"/>
  <c r="O198" i="28"/>
  <c r="L38" i="31" s="1"/>
  <c r="N198" i="28"/>
  <c r="K38" i="31" s="1"/>
  <c r="M198" i="28"/>
  <c r="J38" i="31" s="1"/>
  <c r="L198" i="28"/>
  <c r="I38" i="31" s="1"/>
  <c r="K198" i="28"/>
  <c r="H38" i="31" s="1"/>
  <c r="J198" i="28"/>
  <c r="G38" i="31" s="1"/>
  <c r="I198" i="28"/>
  <c r="F38" i="31" s="1"/>
  <c r="H198" i="28"/>
  <c r="E38" i="31" s="1"/>
  <c r="G198" i="28"/>
  <c r="D38" i="31" s="1"/>
  <c r="Q197" i="28"/>
  <c r="N37" i="31" s="1"/>
  <c r="P197" i="28"/>
  <c r="M37" i="31" s="1"/>
  <c r="O197" i="28"/>
  <c r="L37" i="31" s="1"/>
  <c r="N197" i="28"/>
  <c r="K37" i="31" s="1"/>
  <c r="M197" i="28"/>
  <c r="J37" i="31" s="1"/>
  <c r="L197" i="28"/>
  <c r="I37" i="31" s="1"/>
  <c r="K197" i="28"/>
  <c r="H37" i="31" s="1"/>
  <c r="J197" i="28"/>
  <c r="G37" i="31" s="1"/>
  <c r="I197" i="28"/>
  <c r="F37" i="31" s="1"/>
  <c r="H197" i="28"/>
  <c r="E37" i="31" s="1"/>
  <c r="G197" i="28"/>
  <c r="D37" i="31" s="1"/>
  <c r="Q196" i="28"/>
  <c r="N36" i="31" s="1"/>
  <c r="P196" i="28"/>
  <c r="M36" i="31" s="1"/>
  <c r="O196" i="28"/>
  <c r="L36" i="31" s="1"/>
  <c r="N196" i="28"/>
  <c r="K36" i="31" s="1"/>
  <c r="M196" i="28"/>
  <c r="J36" i="31" s="1"/>
  <c r="L196" i="28"/>
  <c r="I36" i="31" s="1"/>
  <c r="K196" i="28"/>
  <c r="H36" i="31" s="1"/>
  <c r="J196" i="28"/>
  <c r="G36" i="31" s="1"/>
  <c r="I196" i="28"/>
  <c r="F36" i="31" s="1"/>
  <c r="H196" i="28"/>
  <c r="E36" i="31" s="1"/>
  <c r="G196" i="28"/>
  <c r="D36" i="31" s="1"/>
  <c r="Q195" i="28"/>
  <c r="N35" i="31" s="1"/>
  <c r="P195" i="28"/>
  <c r="M35" i="31" s="1"/>
  <c r="O195" i="28"/>
  <c r="L35" i="31" s="1"/>
  <c r="N195" i="28"/>
  <c r="K35" i="31" s="1"/>
  <c r="M195" i="28"/>
  <c r="J35" i="31" s="1"/>
  <c r="L195" i="28"/>
  <c r="I35" i="31" s="1"/>
  <c r="K195" i="28"/>
  <c r="H35" i="31" s="1"/>
  <c r="J195" i="28"/>
  <c r="G35" i="31" s="1"/>
  <c r="I195" i="28"/>
  <c r="F35" i="31" s="1"/>
  <c r="H195" i="28"/>
  <c r="E35" i="31" s="1"/>
  <c r="G195" i="28"/>
  <c r="D35" i="31" s="1"/>
  <c r="Q194" i="28"/>
  <c r="N34" i="31" s="1"/>
  <c r="P194" i="28"/>
  <c r="M34" i="31" s="1"/>
  <c r="O194" i="28"/>
  <c r="L34" i="31" s="1"/>
  <c r="N194" i="28"/>
  <c r="K34" i="31" s="1"/>
  <c r="M194" i="28"/>
  <c r="J34" i="31" s="1"/>
  <c r="L194" i="28"/>
  <c r="I34" i="31" s="1"/>
  <c r="K194" i="28"/>
  <c r="H34" i="31" s="1"/>
  <c r="J194" i="28"/>
  <c r="G34" i="31" s="1"/>
  <c r="I194" i="28"/>
  <c r="F34" i="31" s="1"/>
  <c r="H194" i="28"/>
  <c r="E34" i="31" s="1"/>
  <c r="G194" i="28"/>
  <c r="D34" i="31" s="1"/>
  <c r="Q193" i="28"/>
  <c r="N33" i="31" s="1"/>
  <c r="P193" i="28"/>
  <c r="M33" i="31" s="1"/>
  <c r="O193" i="28"/>
  <c r="L33" i="31" s="1"/>
  <c r="N193" i="28"/>
  <c r="K33" i="31" s="1"/>
  <c r="M193" i="28"/>
  <c r="J33" i="31" s="1"/>
  <c r="L193" i="28"/>
  <c r="I33" i="31" s="1"/>
  <c r="K193" i="28"/>
  <c r="H33" i="31" s="1"/>
  <c r="J193" i="28"/>
  <c r="G33" i="31" s="1"/>
  <c r="I193" i="28"/>
  <c r="F33" i="31" s="1"/>
  <c r="H193" i="28"/>
  <c r="E33" i="31" s="1"/>
  <c r="G193" i="28"/>
  <c r="D33" i="31" s="1"/>
  <c r="Q192" i="28"/>
  <c r="N32" i="31" s="1"/>
  <c r="P192" i="28"/>
  <c r="M32" i="31" s="1"/>
  <c r="O192" i="28"/>
  <c r="L32" i="31" s="1"/>
  <c r="N192" i="28"/>
  <c r="K32" i="31" s="1"/>
  <c r="M192" i="28"/>
  <c r="J32" i="31" s="1"/>
  <c r="L192" i="28"/>
  <c r="I32" i="31" s="1"/>
  <c r="K192" i="28"/>
  <c r="H32" i="31" s="1"/>
  <c r="J192" i="28"/>
  <c r="G32" i="31" s="1"/>
  <c r="I192" i="28"/>
  <c r="F32" i="31" s="1"/>
  <c r="H192" i="28"/>
  <c r="E32" i="31" s="1"/>
  <c r="G192" i="28"/>
  <c r="D32" i="31" s="1"/>
  <c r="Q186" i="28"/>
  <c r="N31" i="31" s="1"/>
  <c r="P186" i="28"/>
  <c r="M31" i="31" s="1"/>
  <c r="O186" i="28"/>
  <c r="L31" i="31" s="1"/>
  <c r="N186" i="28"/>
  <c r="K31" i="31" s="1"/>
  <c r="M186" i="28"/>
  <c r="J31" i="31" s="1"/>
  <c r="L186" i="28"/>
  <c r="I31" i="31" s="1"/>
  <c r="K186" i="28"/>
  <c r="H31" i="31" s="1"/>
  <c r="J186" i="28"/>
  <c r="G31" i="31" s="1"/>
  <c r="I186" i="28"/>
  <c r="F31" i="31" s="1"/>
  <c r="H186" i="28"/>
  <c r="E31" i="31" s="1"/>
  <c r="G186" i="28"/>
  <c r="D31" i="31" s="1"/>
  <c r="Q180" i="28"/>
  <c r="N30" i="31" s="1"/>
  <c r="P180" i="28"/>
  <c r="M30" i="31" s="1"/>
  <c r="O180" i="28"/>
  <c r="L30" i="31" s="1"/>
  <c r="N180" i="28"/>
  <c r="K30" i="31" s="1"/>
  <c r="M180" i="28"/>
  <c r="J30" i="31" s="1"/>
  <c r="L180" i="28"/>
  <c r="I30" i="31" s="1"/>
  <c r="K180" i="28"/>
  <c r="J180" i="28"/>
  <c r="G30" i="31" s="1"/>
  <c r="I180" i="28"/>
  <c r="F30" i="31" s="1"/>
  <c r="H180" i="28"/>
  <c r="E30" i="31" s="1"/>
  <c r="G180" i="28"/>
  <c r="D30" i="31" s="1"/>
  <c r="Q174" i="28"/>
  <c r="N150" i="31" s="1"/>
  <c r="P174" i="28"/>
  <c r="M150" i="31" s="1"/>
  <c r="O174" i="28"/>
  <c r="L150" i="31" s="1"/>
  <c r="N174" i="28"/>
  <c r="K150" i="31" s="1"/>
  <c r="M174" i="28"/>
  <c r="J150" i="31" s="1"/>
  <c r="L174" i="28"/>
  <c r="I150" i="31" s="1"/>
  <c r="K174" i="28"/>
  <c r="H150" i="31" s="1"/>
  <c r="J174" i="28"/>
  <c r="G150" i="31" s="1"/>
  <c r="I174" i="28"/>
  <c r="F150" i="31" s="1"/>
  <c r="H174" i="28"/>
  <c r="E150" i="31" s="1"/>
  <c r="G174" i="28"/>
  <c r="D150" i="31" s="1"/>
  <c r="Q173" i="28"/>
  <c r="N149" i="31" s="1"/>
  <c r="P173" i="28"/>
  <c r="M149" i="31" s="1"/>
  <c r="O173" i="28"/>
  <c r="L149" i="31" s="1"/>
  <c r="N173" i="28"/>
  <c r="K149" i="31" s="1"/>
  <c r="M173" i="28"/>
  <c r="J149" i="31" s="1"/>
  <c r="L173" i="28"/>
  <c r="I149" i="31" s="1"/>
  <c r="K173" i="28"/>
  <c r="H149" i="31" s="1"/>
  <c r="J173" i="28"/>
  <c r="G149" i="31" s="1"/>
  <c r="I173" i="28"/>
  <c r="F149" i="31" s="1"/>
  <c r="H173" i="28"/>
  <c r="E149" i="31" s="1"/>
  <c r="G173" i="28"/>
  <c r="D149" i="31" s="1"/>
  <c r="Q172" i="28"/>
  <c r="N148" i="31" s="1"/>
  <c r="P172" i="28"/>
  <c r="M148" i="31" s="1"/>
  <c r="O172" i="28"/>
  <c r="L148" i="31" s="1"/>
  <c r="N172" i="28"/>
  <c r="K148" i="31" s="1"/>
  <c r="M172" i="28"/>
  <c r="J148" i="31" s="1"/>
  <c r="L172" i="28"/>
  <c r="I148" i="31" s="1"/>
  <c r="K172" i="28"/>
  <c r="H148" i="31" s="1"/>
  <c r="J172" i="28"/>
  <c r="G148" i="31" s="1"/>
  <c r="I172" i="28"/>
  <c r="F148" i="31" s="1"/>
  <c r="H172" i="28"/>
  <c r="G172" i="28"/>
  <c r="D148" i="31" s="1"/>
  <c r="Q171" i="28"/>
  <c r="N147" i="31" s="1"/>
  <c r="P171" i="28"/>
  <c r="M147" i="31" s="1"/>
  <c r="O171" i="28"/>
  <c r="L147" i="31" s="1"/>
  <c r="N171" i="28"/>
  <c r="K147" i="31" s="1"/>
  <c r="M171" i="28"/>
  <c r="J147" i="31" s="1"/>
  <c r="L171" i="28"/>
  <c r="I147" i="31" s="1"/>
  <c r="K171" i="28"/>
  <c r="H147" i="31" s="1"/>
  <c r="J171" i="28"/>
  <c r="I171" i="28"/>
  <c r="F147" i="31" s="1"/>
  <c r="H171" i="28"/>
  <c r="E147" i="31" s="1"/>
  <c r="G171" i="28"/>
  <c r="D147" i="31" s="1"/>
  <c r="Q170" i="28"/>
  <c r="N146" i="31" s="1"/>
  <c r="P170" i="28"/>
  <c r="O170" i="28"/>
  <c r="L146" i="31" s="1"/>
  <c r="N170" i="28"/>
  <c r="M170" i="28"/>
  <c r="J146" i="31" s="1"/>
  <c r="L170" i="28"/>
  <c r="I146" i="31" s="1"/>
  <c r="K170" i="28"/>
  <c r="J170" i="28"/>
  <c r="G146" i="31" s="1"/>
  <c r="I170" i="28"/>
  <c r="F146" i="31" s="1"/>
  <c r="H170" i="28"/>
  <c r="G170" i="28"/>
  <c r="D146" i="31" s="1"/>
  <c r="Q169" i="28"/>
  <c r="P169" i="28"/>
  <c r="M145" i="31" s="1"/>
  <c r="O169" i="28"/>
  <c r="N169" i="28"/>
  <c r="K145" i="31" s="1"/>
  <c r="M169" i="28"/>
  <c r="L169" i="28"/>
  <c r="I145" i="31" s="1"/>
  <c r="K169" i="28"/>
  <c r="H145" i="31" s="1"/>
  <c r="J169" i="28"/>
  <c r="G145" i="31" s="1"/>
  <c r="I169" i="28"/>
  <c r="H169" i="28"/>
  <c r="E145" i="31" s="1"/>
  <c r="G169" i="28"/>
  <c r="Q168" i="28"/>
  <c r="P168" i="28"/>
  <c r="M144" i="31" s="1"/>
  <c r="O168" i="28"/>
  <c r="L144" i="31" s="1"/>
  <c r="N168" i="28"/>
  <c r="M168" i="28"/>
  <c r="J144" i="31" s="1"/>
  <c r="L168" i="28"/>
  <c r="I144" i="31" s="1"/>
  <c r="K168" i="28"/>
  <c r="J168" i="28"/>
  <c r="G144" i="31" s="1"/>
  <c r="I168" i="28"/>
  <c r="H168" i="28"/>
  <c r="E144" i="31" s="1"/>
  <c r="G168" i="28"/>
  <c r="D144" i="31" s="1"/>
  <c r="Q167" i="28"/>
  <c r="N143" i="31" s="1"/>
  <c r="P167" i="28"/>
  <c r="M143" i="31" s="1"/>
  <c r="O167" i="28"/>
  <c r="N167" i="28"/>
  <c r="M167" i="28"/>
  <c r="J143" i="31" s="1"/>
  <c r="L167" i="28"/>
  <c r="K167" i="28"/>
  <c r="H143" i="31" s="1"/>
  <c r="J167" i="28"/>
  <c r="G143" i="31" s="1"/>
  <c r="I167" i="28"/>
  <c r="F143" i="31" s="1"/>
  <c r="H167" i="28"/>
  <c r="E143" i="31" s="1"/>
  <c r="G167" i="28"/>
  <c r="Q166" i="28"/>
  <c r="P166" i="28"/>
  <c r="M142" i="31" s="1"/>
  <c r="O166" i="28"/>
  <c r="L142" i="31" s="1"/>
  <c r="N166" i="28"/>
  <c r="K142" i="31" s="1"/>
  <c r="M166" i="28"/>
  <c r="J142" i="31" s="1"/>
  <c r="L166" i="28"/>
  <c r="I142" i="31" s="1"/>
  <c r="K166" i="28"/>
  <c r="H142" i="31" s="1"/>
  <c r="J166" i="28"/>
  <c r="G142" i="31" s="1"/>
  <c r="I166" i="28"/>
  <c r="H166" i="28"/>
  <c r="E142" i="31" s="1"/>
  <c r="G166" i="28"/>
  <c r="D142" i="31" s="1"/>
  <c r="Q165" i="28"/>
  <c r="N141" i="31" s="1"/>
  <c r="P165" i="28"/>
  <c r="O165" i="28"/>
  <c r="N165" i="28"/>
  <c r="K141" i="31" s="1"/>
  <c r="M165" i="28"/>
  <c r="J141" i="31" s="1"/>
  <c r="L165" i="28"/>
  <c r="I141" i="31" s="1"/>
  <c r="K165" i="28"/>
  <c r="J165" i="28"/>
  <c r="G141" i="31" s="1"/>
  <c r="I165" i="28"/>
  <c r="F141" i="31" s="1"/>
  <c r="H165" i="28"/>
  <c r="G165" i="28"/>
  <c r="G88" i="28"/>
  <c r="G4" i="28"/>
  <c r="H427" i="28" l="1"/>
  <c r="E25" i="31" s="1"/>
  <c r="P427" i="28"/>
  <c r="M25" i="31" s="1"/>
  <c r="I502" i="28"/>
  <c r="F29" i="31" s="1"/>
  <c r="Q502" i="28"/>
  <c r="N29" i="31" s="1"/>
  <c r="K502" i="28"/>
  <c r="H29" i="31" s="1"/>
  <c r="L502" i="28"/>
  <c r="I29" i="31" s="1"/>
  <c r="M502" i="28"/>
  <c r="J29" i="31" s="1"/>
  <c r="G502" i="28"/>
  <c r="D29" i="31" s="1"/>
  <c r="O502" i="28"/>
  <c r="L29" i="31" s="1"/>
  <c r="N502" i="28"/>
  <c r="K29" i="31" s="1"/>
  <c r="H502" i="28"/>
  <c r="E29" i="31" s="1"/>
  <c r="P502" i="28"/>
  <c r="M29" i="31" s="1"/>
  <c r="J502" i="28"/>
  <c r="G29" i="31" s="1"/>
  <c r="M484" i="28"/>
  <c r="J28" i="31" s="1"/>
  <c r="G484" i="28"/>
  <c r="D28" i="31" s="1"/>
  <c r="O484" i="28"/>
  <c r="L28" i="31" s="1"/>
  <c r="N484" i="28"/>
  <c r="K28" i="31" s="1"/>
  <c r="H484" i="28"/>
  <c r="E28" i="31" s="1"/>
  <c r="I484" i="28"/>
  <c r="F28" i="31" s="1"/>
  <c r="Q484" i="28"/>
  <c r="N28" i="31" s="1"/>
  <c r="K484" i="28"/>
  <c r="H28" i="31" s="1"/>
  <c r="P484" i="28"/>
  <c r="M28" i="31" s="1"/>
  <c r="J484" i="28"/>
  <c r="G28" i="31" s="1"/>
  <c r="L484" i="28"/>
  <c r="I28" i="31" s="1"/>
  <c r="N466" i="28"/>
  <c r="K27" i="31" s="1"/>
  <c r="G466" i="28"/>
  <c r="D27" i="31" s="1"/>
  <c r="O466" i="28"/>
  <c r="L27" i="31" s="1"/>
  <c r="I466" i="28"/>
  <c r="F27" i="31" s="1"/>
  <c r="Q466" i="28"/>
  <c r="N27" i="31" s="1"/>
  <c r="H466" i="28"/>
  <c r="E27" i="31" s="1"/>
  <c r="P466" i="28"/>
  <c r="M27" i="31" s="1"/>
  <c r="J466" i="28"/>
  <c r="G27" i="31" s="1"/>
  <c r="L466" i="28"/>
  <c r="I27" i="31" s="1"/>
  <c r="K466" i="28"/>
  <c r="H27" i="31" s="1"/>
  <c r="M466" i="28"/>
  <c r="J27" i="31" s="1"/>
  <c r="G448" i="28"/>
  <c r="D26" i="31" s="1"/>
  <c r="O448" i="28"/>
  <c r="L26" i="31" s="1"/>
  <c r="I448" i="28"/>
  <c r="F26" i="31" s="1"/>
  <c r="Q448" i="28"/>
  <c r="N26" i="31" s="1"/>
  <c r="K448" i="28"/>
  <c r="H26" i="31" s="1"/>
  <c r="M448" i="28"/>
  <c r="J26" i="31" s="1"/>
  <c r="L448" i="28"/>
  <c r="I26" i="31" s="1"/>
  <c r="N448" i="28"/>
  <c r="K26" i="31" s="1"/>
  <c r="N427" i="28"/>
  <c r="K25" i="31" s="1"/>
  <c r="L427" i="28"/>
  <c r="I25" i="31" s="1"/>
  <c r="O427" i="28"/>
  <c r="L25" i="31" s="1"/>
  <c r="M427" i="28"/>
  <c r="J25" i="31" s="1"/>
  <c r="I427" i="28"/>
  <c r="F25" i="31" s="1"/>
  <c r="K427" i="28"/>
  <c r="H25" i="31" s="1"/>
  <c r="Q427" i="28"/>
  <c r="N25" i="31" s="1"/>
  <c r="J427" i="28"/>
  <c r="G25" i="31" s="1"/>
  <c r="L403" i="28"/>
  <c r="I24" i="31" s="1"/>
  <c r="N403" i="28"/>
  <c r="K24" i="31" s="1"/>
  <c r="J403" i="28"/>
  <c r="G24" i="31" s="1"/>
  <c r="H403" i="28"/>
  <c r="E24" i="31" s="1"/>
  <c r="P403" i="28"/>
  <c r="M24" i="31" s="1"/>
  <c r="G403" i="28"/>
  <c r="D24" i="31" s="1"/>
  <c r="O403" i="28"/>
  <c r="L24" i="31" s="1"/>
  <c r="I379" i="28"/>
  <c r="F23" i="31" s="1"/>
  <c r="G379" i="28"/>
  <c r="D23" i="31" s="1"/>
  <c r="Q379" i="28"/>
  <c r="N23" i="31" s="1"/>
  <c r="O379" i="28"/>
  <c r="L23" i="31" s="1"/>
  <c r="K379" i="28"/>
  <c r="H23" i="31" s="1"/>
  <c r="M379" i="28"/>
  <c r="J23" i="31" s="1"/>
  <c r="N379" i="28"/>
  <c r="K23" i="31" s="1"/>
  <c r="L379" i="28"/>
  <c r="I23" i="31" s="1"/>
  <c r="H379" i="28"/>
  <c r="E23" i="31" s="1"/>
  <c r="P379" i="28"/>
  <c r="M23" i="31" s="1"/>
  <c r="J379" i="28"/>
  <c r="G23" i="31" s="1"/>
  <c r="H355" i="28"/>
  <c r="E22" i="31" s="1"/>
  <c r="P355" i="28"/>
  <c r="M22" i="31" s="1"/>
  <c r="K355" i="28"/>
  <c r="H22" i="31" s="1"/>
  <c r="I355" i="28"/>
  <c r="F22" i="31" s="1"/>
  <c r="Q355" i="28"/>
  <c r="N22" i="31" s="1"/>
  <c r="J355" i="28"/>
  <c r="G22" i="31" s="1"/>
  <c r="M355" i="28"/>
  <c r="J22" i="31" s="1"/>
  <c r="G355" i="28"/>
  <c r="D22" i="31" s="1"/>
  <c r="O355" i="28"/>
  <c r="L22" i="31" s="1"/>
  <c r="N355" i="28"/>
  <c r="K22" i="31" s="1"/>
  <c r="L355" i="28"/>
  <c r="I22" i="31" s="1"/>
  <c r="G427" i="28"/>
  <c r="D25" i="31" s="1"/>
  <c r="J93" i="28" l="1"/>
  <c r="I89" i="28"/>
  <c r="H86" i="28"/>
  <c r="I81" i="28"/>
  <c r="I77" i="28"/>
  <c r="I73" i="28"/>
  <c r="H69" i="28"/>
  <c r="I65" i="28"/>
  <c r="H61" i="28"/>
  <c r="H58" i="28"/>
  <c r="H57" i="28"/>
  <c r="H53" i="28"/>
  <c r="H49" i="28"/>
  <c r="I45" i="28"/>
  <c r="H41" i="28"/>
  <c r="G33" i="28"/>
  <c r="G29" i="28"/>
  <c r="G25" i="28"/>
  <c r="A2" i="30" l="1"/>
  <c r="C14" i="30" l="1"/>
  <c r="U14" i="30" s="1" a="1"/>
  <c r="U14" i="30" s="1"/>
  <c r="C15" i="30"/>
  <c r="U15" i="30" s="1" a="1"/>
  <c r="U15" i="30" s="1"/>
  <c r="C16" i="30"/>
  <c r="U16" i="30" s="1" a="1"/>
  <c r="U16" i="30" s="1"/>
  <c r="C17" i="30"/>
  <c r="U17" i="30" s="1" a="1"/>
  <c r="U17" i="30" s="1"/>
  <c r="C18" i="30"/>
  <c r="U18" i="30" s="1" a="1"/>
  <c r="U18" i="30" s="1"/>
  <c r="C19" i="30"/>
  <c r="U19" i="30" s="1" a="1"/>
  <c r="U19" i="30" s="1"/>
  <c r="C8" i="30"/>
  <c r="U8" i="30" s="1" a="1"/>
  <c r="U8" i="30" s="1"/>
  <c r="C9" i="30"/>
  <c r="U9" i="30" s="1" a="1"/>
  <c r="U9" i="30" s="1"/>
  <c r="C10" i="30"/>
  <c r="U10" i="30" s="1" a="1"/>
  <c r="U10" i="30" s="1"/>
  <c r="C11" i="30"/>
  <c r="U11" i="30" s="1" a="1"/>
  <c r="U11" i="30" s="1"/>
  <c r="C12" i="30"/>
  <c r="U12" i="30" s="1" a="1"/>
  <c r="U12" i="30" s="1"/>
  <c r="C13" i="30"/>
  <c r="U13" i="30" s="1" a="1"/>
  <c r="U13" i="30" s="1"/>
  <c r="C6" i="30"/>
  <c r="U6" i="30" s="1" a="1"/>
  <c r="U6" i="30" s="1"/>
  <c r="C5" i="30"/>
  <c r="F19" i="30" l="1" a="1"/>
  <c r="F19" i="30" s="1"/>
  <c r="S19" i="30" s="1"/>
  <c r="R19" i="30" a="1"/>
  <c r="R19" i="30" s="1"/>
  <c r="L19" i="30" a="1"/>
  <c r="L19" i="30" s="1"/>
  <c r="P19" i="30" a="1"/>
  <c r="P19" i="30" s="1"/>
  <c r="J19" i="30" a="1"/>
  <c r="J19" i="30" s="1"/>
  <c r="N19" i="30" a="1"/>
  <c r="N19" i="30" s="1"/>
  <c r="H19" i="30" a="1"/>
  <c r="H19" i="30" s="1"/>
  <c r="F18" i="30" a="1"/>
  <c r="F18" i="30" s="1"/>
  <c r="S18" i="30" s="1"/>
  <c r="F17" i="30" a="1"/>
  <c r="F17" i="30" s="1"/>
  <c r="R17" i="30" a="1"/>
  <c r="R17" i="30" s="1"/>
  <c r="P17" i="30" a="1"/>
  <c r="P17" i="30" s="1"/>
  <c r="F13" i="30" a="1"/>
  <c r="F13" i="30" s="1"/>
  <c r="R13" i="30" a="1"/>
  <c r="R13" i="30" s="1"/>
  <c r="J13" i="30" a="1"/>
  <c r="J13" i="30" s="1"/>
  <c r="F12" i="30" a="1"/>
  <c r="F12" i="30" s="1"/>
  <c r="S12" i="30" s="1"/>
  <c r="L12" i="30" a="1"/>
  <c r="L12" i="30" s="1"/>
  <c r="F16" i="30" a="1"/>
  <c r="F16" i="30" s="1"/>
  <c r="S16" i="30" s="1"/>
  <c r="H16" i="30" a="1"/>
  <c r="H16" i="30" s="1"/>
  <c r="R16" i="30" a="1"/>
  <c r="R16" i="30" s="1"/>
  <c r="L16" i="30" a="1"/>
  <c r="L16" i="30" s="1"/>
  <c r="F15" i="30" a="1"/>
  <c r="F15" i="30" s="1"/>
  <c r="S15" i="30" s="1"/>
  <c r="P15" i="30" a="1"/>
  <c r="P15" i="30" s="1"/>
  <c r="H15" i="30" a="1"/>
  <c r="H15" i="30" s="1"/>
  <c r="J15" i="30" a="1"/>
  <c r="J15" i="30" s="1"/>
  <c r="R15" i="30" a="1"/>
  <c r="R15" i="30" s="1"/>
  <c r="N15" i="30" a="1"/>
  <c r="N15" i="30" s="1"/>
  <c r="L15" i="30" a="1"/>
  <c r="L15" i="30" s="1"/>
  <c r="F14" i="30" a="1"/>
  <c r="F14" i="30" s="1"/>
  <c r="S14" i="30" s="1"/>
  <c r="F11" i="30" a="1"/>
  <c r="F11" i="30" s="1"/>
  <c r="S11" i="30" s="1"/>
  <c r="F10" i="30" a="1"/>
  <c r="F10" i="30" s="1"/>
  <c r="N10" i="30" s="1" a="1"/>
  <c r="N10" i="30" s="1"/>
  <c r="F9" i="30" a="1"/>
  <c r="F9" i="30" s="1"/>
  <c r="F8" i="30" a="1"/>
  <c r="F8" i="30" s="1"/>
  <c r="F6" i="30" a="1"/>
  <c r="F6" i="30" s="1"/>
  <c r="N6" i="30" s="1" a="1"/>
  <c r="N6" i="30" s="1"/>
  <c r="U5" i="30" a="1"/>
  <c r="U5" i="30" s="1"/>
  <c r="F5" i="30" s="1" a="1"/>
  <c r="F5" i="30" s="1"/>
  <c r="Q94" i="28"/>
  <c r="P94" i="28"/>
  <c r="O94" i="28"/>
  <c r="N94" i="28"/>
  <c r="M94" i="28"/>
  <c r="L94" i="28"/>
  <c r="K94" i="28"/>
  <c r="J94" i="28"/>
  <c r="I94" i="28"/>
  <c r="H94" i="28"/>
  <c r="G94" i="28"/>
  <c r="Q93" i="28"/>
  <c r="P93" i="28"/>
  <c r="O93" i="28"/>
  <c r="N93" i="28"/>
  <c r="M93" i="28"/>
  <c r="L93" i="28"/>
  <c r="K93" i="28"/>
  <c r="I93" i="28"/>
  <c r="H93" i="28"/>
  <c r="G93" i="28"/>
  <c r="Q92" i="28"/>
  <c r="P92" i="28"/>
  <c r="O92" i="28"/>
  <c r="N92" i="28"/>
  <c r="M92" i="28"/>
  <c r="L92" i="28"/>
  <c r="K92" i="28"/>
  <c r="J92" i="28"/>
  <c r="I92" i="28"/>
  <c r="H92" i="28"/>
  <c r="G92" i="28"/>
  <c r="F91" i="28"/>
  <c r="C19" i="31" s="1"/>
  <c r="Q90" i="28"/>
  <c r="P90" i="28"/>
  <c r="O90" i="28"/>
  <c r="N90" i="28"/>
  <c r="M90" i="28"/>
  <c r="L90" i="28"/>
  <c r="K90" i="28"/>
  <c r="J90" i="28"/>
  <c r="I90" i="28"/>
  <c r="H90" i="28"/>
  <c r="G90" i="28"/>
  <c r="Q89" i="28"/>
  <c r="P89" i="28"/>
  <c r="O89" i="28"/>
  <c r="N89" i="28"/>
  <c r="M89" i="28"/>
  <c r="L89" i="28"/>
  <c r="K89" i="28"/>
  <c r="J89" i="28"/>
  <c r="H89" i="28"/>
  <c r="G89" i="28"/>
  <c r="Q88" i="28"/>
  <c r="P88" i="28"/>
  <c r="O88" i="28"/>
  <c r="N88" i="28"/>
  <c r="M88" i="28"/>
  <c r="L88" i="28"/>
  <c r="K88" i="28"/>
  <c r="J88" i="28"/>
  <c r="I88" i="28"/>
  <c r="H88" i="28"/>
  <c r="F87" i="28"/>
  <c r="C18" i="31" s="1"/>
  <c r="Q86" i="28"/>
  <c r="P86" i="28"/>
  <c r="O86" i="28"/>
  <c r="N86" i="28"/>
  <c r="M86" i="28"/>
  <c r="L86" i="28"/>
  <c r="K86" i="28"/>
  <c r="J86" i="28"/>
  <c r="I86" i="28"/>
  <c r="G86" i="28"/>
  <c r="Q85" i="28"/>
  <c r="P85" i="28"/>
  <c r="O85" i="28"/>
  <c r="N85" i="28"/>
  <c r="M85" i="28"/>
  <c r="L85" i="28"/>
  <c r="K85" i="28"/>
  <c r="J85" i="28"/>
  <c r="I85" i="28"/>
  <c r="H85" i="28"/>
  <c r="G85" i="28"/>
  <c r="Q84" i="28"/>
  <c r="P84" i="28"/>
  <c r="O84" i="28"/>
  <c r="N84" i="28"/>
  <c r="M84" i="28"/>
  <c r="L84" i="28"/>
  <c r="K84" i="28"/>
  <c r="J84" i="28"/>
  <c r="I84" i="28"/>
  <c r="H84" i="28"/>
  <c r="G84" i="28"/>
  <c r="F83" i="28"/>
  <c r="C17" i="31" s="1"/>
  <c r="Q82" i="28"/>
  <c r="P82" i="28"/>
  <c r="O82" i="28"/>
  <c r="N82" i="28"/>
  <c r="M82" i="28"/>
  <c r="L82" i="28"/>
  <c r="K82" i="28"/>
  <c r="J82" i="28"/>
  <c r="I82" i="28"/>
  <c r="H82" i="28"/>
  <c r="G82" i="28"/>
  <c r="Q81" i="28"/>
  <c r="P81" i="28"/>
  <c r="O81" i="28"/>
  <c r="N81" i="28"/>
  <c r="M81" i="28"/>
  <c r="L81" i="28"/>
  <c r="K81" i="28"/>
  <c r="J81" i="28"/>
  <c r="H81" i="28"/>
  <c r="G81" i="28"/>
  <c r="Q80" i="28"/>
  <c r="P80" i="28"/>
  <c r="O80" i="28"/>
  <c r="N80" i="28"/>
  <c r="M80" i="28"/>
  <c r="L80" i="28"/>
  <c r="K80" i="28"/>
  <c r="J80" i="28"/>
  <c r="I80" i="28"/>
  <c r="H80" i="28"/>
  <c r="G80" i="28"/>
  <c r="F79" i="28"/>
  <c r="C16" i="31" s="1"/>
  <c r="Q78" i="28"/>
  <c r="P78" i="28"/>
  <c r="O78" i="28"/>
  <c r="N78" i="28"/>
  <c r="M78" i="28"/>
  <c r="L78" i="28"/>
  <c r="K78" i="28"/>
  <c r="J78" i="28"/>
  <c r="I78" i="28"/>
  <c r="H78" i="28"/>
  <c r="G78" i="28"/>
  <c r="Q77" i="28"/>
  <c r="P77" i="28"/>
  <c r="O77" i="28"/>
  <c r="N77" i="28"/>
  <c r="M77" i="28"/>
  <c r="L77" i="28"/>
  <c r="K77" i="28"/>
  <c r="J77" i="28"/>
  <c r="H77" i="28"/>
  <c r="G77" i="28"/>
  <c r="Q76" i="28"/>
  <c r="P76" i="28"/>
  <c r="O76" i="28"/>
  <c r="N76" i="28"/>
  <c r="M76" i="28"/>
  <c r="L76" i="28"/>
  <c r="K76" i="28"/>
  <c r="J76" i="28"/>
  <c r="I76" i="28"/>
  <c r="H76" i="28"/>
  <c r="G76" i="28"/>
  <c r="F75" i="28"/>
  <c r="C15" i="31" s="1"/>
  <c r="Q74" i="28"/>
  <c r="P74" i="28"/>
  <c r="O74" i="28"/>
  <c r="N74" i="28"/>
  <c r="M74" i="28"/>
  <c r="L74" i="28"/>
  <c r="K74" i="28"/>
  <c r="J74" i="28"/>
  <c r="I74" i="28"/>
  <c r="H74" i="28"/>
  <c r="G74" i="28"/>
  <c r="Q73" i="28"/>
  <c r="P73" i="28"/>
  <c r="O73" i="28"/>
  <c r="N73" i="28"/>
  <c r="M73" i="28"/>
  <c r="L73" i="28"/>
  <c r="K73" i="28"/>
  <c r="J73" i="28"/>
  <c r="H73" i="28"/>
  <c r="G73" i="28"/>
  <c r="Q72" i="28"/>
  <c r="P72" i="28"/>
  <c r="O72" i="28"/>
  <c r="N72" i="28"/>
  <c r="M72" i="28"/>
  <c r="L72" i="28"/>
  <c r="K72" i="28"/>
  <c r="J72" i="28"/>
  <c r="I72" i="28"/>
  <c r="H72" i="28"/>
  <c r="G72" i="28"/>
  <c r="F71" i="28"/>
  <c r="C14" i="31" s="1"/>
  <c r="Q70" i="28"/>
  <c r="P70" i="28"/>
  <c r="O70" i="28"/>
  <c r="N70" i="28"/>
  <c r="M70" i="28"/>
  <c r="L70" i="28"/>
  <c r="K70" i="28"/>
  <c r="J70" i="28"/>
  <c r="I70" i="28"/>
  <c r="H70" i="28"/>
  <c r="G70" i="28"/>
  <c r="Q69" i="28"/>
  <c r="P69" i="28"/>
  <c r="O69" i="28"/>
  <c r="N69" i="28"/>
  <c r="M69" i="28"/>
  <c r="L69" i="28"/>
  <c r="K69" i="28"/>
  <c r="J69" i="28"/>
  <c r="I69" i="28"/>
  <c r="G69" i="28"/>
  <c r="Q68" i="28"/>
  <c r="P68" i="28"/>
  <c r="O68" i="28"/>
  <c r="N68" i="28"/>
  <c r="M68" i="28"/>
  <c r="L68" i="28"/>
  <c r="K68" i="28"/>
  <c r="J68" i="28"/>
  <c r="I68" i="28"/>
  <c r="H68" i="28"/>
  <c r="G68" i="28"/>
  <c r="F67" i="28"/>
  <c r="C13" i="31" s="1"/>
  <c r="Q66" i="28"/>
  <c r="P66" i="28"/>
  <c r="O66" i="28"/>
  <c r="N66" i="28"/>
  <c r="M66" i="28"/>
  <c r="L66" i="28"/>
  <c r="K66" i="28"/>
  <c r="J66" i="28"/>
  <c r="I66" i="28"/>
  <c r="H66" i="28"/>
  <c r="G66" i="28"/>
  <c r="Q65" i="28"/>
  <c r="P65" i="28"/>
  <c r="O65" i="28"/>
  <c r="N65" i="28"/>
  <c r="M65" i="28"/>
  <c r="L65" i="28"/>
  <c r="K65" i="28"/>
  <c r="J65" i="28"/>
  <c r="H65" i="28"/>
  <c r="G65" i="28"/>
  <c r="Q64" i="28"/>
  <c r="P64" i="28"/>
  <c r="O64" i="28"/>
  <c r="N64" i="28"/>
  <c r="M64" i="28"/>
  <c r="L64" i="28"/>
  <c r="K64" i="28"/>
  <c r="J64" i="28"/>
  <c r="I64" i="28"/>
  <c r="H64" i="28"/>
  <c r="G64" i="28"/>
  <c r="F63" i="28"/>
  <c r="C12" i="31" s="1"/>
  <c r="Q62" i="28"/>
  <c r="P62" i="28"/>
  <c r="O62" i="28"/>
  <c r="N62" i="28"/>
  <c r="M62" i="28"/>
  <c r="L62" i="28"/>
  <c r="K62" i="28"/>
  <c r="J62" i="28"/>
  <c r="I62" i="28"/>
  <c r="H62" i="28"/>
  <c r="G62" i="28"/>
  <c r="Q61" i="28"/>
  <c r="P61" i="28"/>
  <c r="O61" i="28"/>
  <c r="N61" i="28"/>
  <c r="M61" i="28"/>
  <c r="L61" i="28"/>
  <c r="K61" i="28"/>
  <c r="J61" i="28"/>
  <c r="I61" i="28"/>
  <c r="G61" i="28"/>
  <c r="Q60" i="28"/>
  <c r="P60" i="28"/>
  <c r="O60" i="28"/>
  <c r="N60" i="28"/>
  <c r="M60" i="28"/>
  <c r="L60" i="28"/>
  <c r="K60" i="28"/>
  <c r="J60" i="28"/>
  <c r="I60" i="28"/>
  <c r="H60" i="28"/>
  <c r="G60" i="28"/>
  <c r="F59" i="28"/>
  <c r="C11" i="31" s="1"/>
  <c r="Q58" i="28"/>
  <c r="P58" i="28"/>
  <c r="O58" i="28"/>
  <c r="N58" i="28"/>
  <c r="M58" i="28"/>
  <c r="L58" i="28"/>
  <c r="K58" i="28"/>
  <c r="J58" i="28"/>
  <c r="I58" i="28"/>
  <c r="G58" i="28"/>
  <c r="Q57" i="28"/>
  <c r="P57" i="28"/>
  <c r="O57" i="28"/>
  <c r="N57" i="28"/>
  <c r="M57" i="28"/>
  <c r="L57" i="28"/>
  <c r="K57" i="28"/>
  <c r="J57" i="28"/>
  <c r="I57" i="28"/>
  <c r="G57" i="28"/>
  <c r="Q56" i="28"/>
  <c r="P56" i="28"/>
  <c r="O56" i="28"/>
  <c r="N56" i="28"/>
  <c r="M56" i="28"/>
  <c r="L56" i="28"/>
  <c r="K56" i="28"/>
  <c r="J56" i="28"/>
  <c r="I56" i="28"/>
  <c r="H56" i="28"/>
  <c r="G56" i="28"/>
  <c r="F55" i="28"/>
  <c r="C10" i="31" s="1"/>
  <c r="Q54" i="28"/>
  <c r="P54" i="28"/>
  <c r="O54" i="28"/>
  <c r="N54" i="28"/>
  <c r="M54" i="28"/>
  <c r="L54" i="28"/>
  <c r="K54" i="28"/>
  <c r="J54" i="28"/>
  <c r="I54" i="28"/>
  <c r="H54" i="28"/>
  <c r="G54" i="28"/>
  <c r="Q53" i="28"/>
  <c r="P53" i="28"/>
  <c r="O53" i="28"/>
  <c r="N53" i="28"/>
  <c r="M53" i="28"/>
  <c r="L53" i="28"/>
  <c r="K53" i="28"/>
  <c r="J53" i="28"/>
  <c r="I53" i="28"/>
  <c r="G53" i="28"/>
  <c r="Q52" i="28"/>
  <c r="P52" i="28"/>
  <c r="O52" i="28"/>
  <c r="N52" i="28"/>
  <c r="M52" i="28"/>
  <c r="L52" i="28"/>
  <c r="K52" i="28"/>
  <c r="J52" i="28"/>
  <c r="I52" i="28"/>
  <c r="H52" i="28"/>
  <c r="G52" i="28"/>
  <c r="F51" i="28"/>
  <c r="C9" i="31" s="1"/>
  <c r="Q50" i="28"/>
  <c r="P50" i="28"/>
  <c r="O50" i="28"/>
  <c r="N50" i="28"/>
  <c r="M50" i="28"/>
  <c r="L50" i="28"/>
  <c r="K50" i="28"/>
  <c r="J50" i="28"/>
  <c r="I50" i="28"/>
  <c r="H50" i="28"/>
  <c r="G50" i="28"/>
  <c r="Q49" i="28"/>
  <c r="P49" i="28"/>
  <c r="O49" i="28"/>
  <c r="N49" i="28"/>
  <c r="M49" i="28"/>
  <c r="L49" i="28"/>
  <c r="K49" i="28"/>
  <c r="J49" i="28"/>
  <c r="I49" i="28"/>
  <c r="G49" i="28"/>
  <c r="Q48" i="28"/>
  <c r="P48" i="28"/>
  <c r="O48" i="28"/>
  <c r="N48" i="28"/>
  <c r="M48" i="28"/>
  <c r="L48" i="28"/>
  <c r="K48" i="28"/>
  <c r="J48" i="28"/>
  <c r="I48" i="28"/>
  <c r="H48" i="28"/>
  <c r="G48" i="28"/>
  <c r="F47" i="28"/>
  <c r="C8" i="31" s="1"/>
  <c r="Q46" i="28"/>
  <c r="P46" i="28"/>
  <c r="O46" i="28"/>
  <c r="N46" i="28"/>
  <c r="M46" i="28"/>
  <c r="L46" i="28"/>
  <c r="K46" i="28"/>
  <c r="J46" i="28"/>
  <c r="I46" i="28"/>
  <c r="H46" i="28"/>
  <c r="G46" i="28"/>
  <c r="Q45" i="28"/>
  <c r="P45" i="28"/>
  <c r="O45" i="28"/>
  <c r="N45" i="28"/>
  <c r="M45" i="28"/>
  <c r="L45" i="28"/>
  <c r="K45" i="28"/>
  <c r="J45" i="28"/>
  <c r="H45" i="28"/>
  <c r="G45" i="28"/>
  <c r="Q44" i="28"/>
  <c r="P44" i="28"/>
  <c r="O44" i="28"/>
  <c r="N44" i="28"/>
  <c r="M44" i="28"/>
  <c r="L44" i="28"/>
  <c r="K44" i="28"/>
  <c r="J44" i="28"/>
  <c r="I44" i="28"/>
  <c r="H44" i="28"/>
  <c r="G44" i="28"/>
  <c r="F43" i="28"/>
  <c r="C7" i="31" s="1"/>
  <c r="Q42" i="28"/>
  <c r="P42" i="28"/>
  <c r="O42" i="28"/>
  <c r="N42" i="28"/>
  <c r="M42" i="28"/>
  <c r="L42" i="28"/>
  <c r="K42" i="28"/>
  <c r="J42" i="28"/>
  <c r="I42" i="28"/>
  <c r="H42" i="28"/>
  <c r="G42" i="28"/>
  <c r="Q41" i="28"/>
  <c r="P41" i="28"/>
  <c r="O41" i="28"/>
  <c r="N41" i="28"/>
  <c r="M41" i="28"/>
  <c r="L41" i="28"/>
  <c r="K41" i="28"/>
  <c r="J41" i="28"/>
  <c r="I41" i="28"/>
  <c r="G41" i="28"/>
  <c r="Q40" i="28"/>
  <c r="P40" i="28"/>
  <c r="O40" i="28"/>
  <c r="N40" i="28"/>
  <c r="M40" i="28"/>
  <c r="L40" i="28"/>
  <c r="K40" i="28"/>
  <c r="J40" i="28"/>
  <c r="I40" i="28"/>
  <c r="H40" i="28"/>
  <c r="G40" i="28"/>
  <c r="F39" i="28"/>
  <c r="C6" i="31" s="1"/>
  <c r="Q38" i="28"/>
  <c r="P38" i="28"/>
  <c r="O38" i="28"/>
  <c r="N38" i="28"/>
  <c r="M38" i="28"/>
  <c r="L38" i="28"/>
  <c r="K38" i="28"/>
  <c r="J38" i="28"/>
  <c r="I38" i="28"/>
  <c r="H38" i="28"/>
  <c r="G38" i="28"/>
  <c r="Q37" i="28"/>
  <c r="P37" i="28"/>
  <c r="O37" i="28"/>
  <c r="N37" i="28"/>
  <c r="M37" i="28"/>
  <c r="L37" i="28"/>
  <c r="K37" i="28"/>
  <c r="J37" i="28"/>
  <c r="I37" i="28"/>
  <c r="H37" i="28"/>
  <c r="G37" i="28"/>
  <c r="Q36" i="28"/>
  <c r="P36" i="28"/>
  <c r="O36" i="28"/>
  <c r="N36" i="28"/>
  <c r="M36" i="28"/>
  <c r="L36" i="28"/>
  <c r="K36" i="28"/>
  <c r="J36" i="28"/>
  <c r="I36" i="28"/>
  <c r="H36" i="28"/>
  <c r="G36" i="28"/>
  <c r="F35" i="28"/>
  <c r="C5" i="31" s="1"/>
  <c r="Q34" i="28"/>
  <c r="P34" i="28"/>
  <c r="O34" i="28"/>
  <c r="N34" i="28"/>
  <c r="M34" i="28"/>
  <c r="L34" i="28"/>
  <c r="K34" i="28"/>
  <c r="J34" i="28"/>
  <c r="I34" i="28"/>
  <c r="H34" i="28"/>
  <c r="G34" i="28"/>
  <c r="Q33" i="28"/>
  <c r="P33" i="28"/>
  <c r="O33" i="28"/>
  <c r="N33" i="28"/>
  <c r="M33" i="28"/>
  <c r="L33" i="28"/>
  <c r="K33" i="28"/>
  <c r="J33" i="28"/>
  <c r="I33" i="28"/>
  <c r="H33" i="28"/>
  <c r="Q32" i="28"/>
  <c r="P32" i="28"/>
  <c r="O32" i="28"/>
  <c r="N32" i="28"/>
  <c r="M32" i="28"/>
  <c r="L32" i="28"/>
  <c r="K32" i="28"/>
  <c r="J32" i="28"/>
  <c r="I32" i="28"/>
  <c r="H32" i="28"/>
  <c r="G32" i="28"/>
  <c r="F31" i="28"/>
  <c r="C4" i="31" s="1"/>
  <c r="Q30" i="28"/>
  <c r="P30" i="28"/>
  <c r="O30" i="28"/>
  <c r="N30" i="28"/>
  <c r="M30" i="28"/>
  <c r="L30" i="28"/>
  <c r="K30" i="28"/>
  <c r="J30" i="28"/>
  <c r="I30" i="28"/>
  <c r="H30" i="28"/>
  <c r="G30" i="28"/>
  <c r="Q29" i="28"/>
  <c r="P29" i="28"/>
  <c r="O29" i="28"/>
  <c r="N29" i="28"/>
  <c r="M29" i="28"/>
  <c r="L29" i="28"/>
  <c r="K29" i="28"/>
  <c r="J29" i="28"/>
  <c r="I29" i="28"/>
  <c r="H29" i="28"/>
  <c r="Q28" i="28"/>
  <c r="P28" i="28"/>
  <c r="O28" i="28"/>
  <c r="N28" i="28"/>
  <c r="M28" i="28"/>
  <c r="L28" i="28"/>
  <c r="K28" i="28"/>
  <c r="J28" i="28"/>
  <c r="I28" i="28"/>
  <c r="H28" i="28"/>
  <c r="G28" i="28"/>
  <c r="F27" i="28"/>
  <c r="C3" i="31" s="1"/>
  <c r="Q26" i="28"/>
  <c r="P26" i="28"/>
  <c r="O26" i="28"/>
  <c r="N26" i="28"/>
  <c r="M26" i="28"/>
  <c r="L26" i="28"/>
  <c r="K26" i="28"/>
  <c r="J26" i="28"/>
  <c r="I26" i="28"/>
  <c r="H26" i="28"/>
  <c r="G26" i="28"/>
  <c r="Q25" i="28"/>
  <c r="P25" i="28"/>
  <c r="O25" i="28"/>
  <c r="N25" i="28"/>
  <c r="M25" i="28"/>
  <c r="L25" i="28"/>
  <c r="K25" i="28"/>
  <c r="J25" i="28"/>
  <c r="I25" i="28"/>
  <c r="H25" i="28"/>
  <c r="Q24" i="28"/>
  <c r="P24" i="28"/>
  <c r="O24" i="28"/>
  <c r="N24" i="28"/>
  <c r="M24" i="28"/>
  <c r="L24" i="28"/>
  <c r="K24" i="28"/>
  <c r="J24" i="28"/>
  <c r="I24" i="28"/>
  <c r="H24" i="28"/>
  <c r="G24" i="28"/>
  <c r="F23" i="28"/>
  <c r="C2" i="31" s="1"/>
  <c r="Q18" i="28"/>
  <c r="P18" i="28"/>
  <c r="O18" i="28"/>
  <c r="N18" i="28"/>
  <c r="M18" i="28"/>
  <c r="L18" i="28"/>
  <c r="K18" i="28"/>
  <c r="J18" i="28"/>
  <c r="I18" i="28"/>
  <c r="H18" i="28"/>
  <c r="G18" i="28"/>
  <c r="Q17" i="28"/>
  <c r="P17" i="28"/>
  <c r="O17" i="28"/>
  <c r="N17" i="28"/>
  <c r="M17" i="28"/>
  <c r="L17" i="28"/>
  <c r="K17" i="28"/>
  <c r="J17" i="28"/>
  <c r="I17" i="28"/>
  <c r="H17" i="28"/>
  <c r="G17" i="28"/>
  <c r="Q16" i="28"/>
  <c r="P16" i="28"/>
  <c r="O16" i="28"/>
  <c r="N16" i="28"/>
  <c r="M16" i="28"/>
  <c r="L16" i="28"/>
  <c r="K16" i="28"/>
  <c r="J16" i="28"/>
  <c r="I16" i="28"/>
  <c r="H16" i="28"/>
  <c r="G16" i="28"/>
  <c r="Q15" i="28"/>
  <c r="P15" i="28"/>
  <c r="O15" i="28"/>
  <c r="N15" i="28"/>
  <c r="M15" i="28"/>
  <c r="L15" i="28"/>
  <c r="K15" i="28"/>
  <c r="J15" i="28"/>
  <c r="I15" i="28"/>
  <c r="H15" i="28"/>
  <c r="G15" i="28"/>
  <c r="Q14" i="28"/>
  <c r="P14" i="28"/>
  <c r="O14" i="28"/>
  <c r="N14" i="28"/>
  <c r="M14" i="28"/>
  <c r="L14" i="28"/>
  <c r="K14" i="28"/>
  <c r="J14" i="28"/>
  <c r="I14" i="28"/>
  <c r="H14" i="28"/>
  <c r="G14" i="28"/>
  <c r="Q13" i="28"/>
  <c r="P13" i="28"/>
  <c r="O13" i="28"/>
  <c r="N13" i="28"/>
  <c r="M13" i="28"/>
  <c r="L13" i="28"/>
  <c r="K13" i="28"/>
  <c r="J13" i="28"/>
  <c r="I13" i="28"/>
  <c r="H13" i="28"/>
  <c r="G13" i="28"/>
  <c r="Q9" i="28"/>
  <c r="P9" i="28"/>
  <c r="O9" i="28"/>
  <c r="N9" i="28"/>
  <c r="M9" i="28"/>
  <c r="L9" i="28"/>
  <c r="K9" i="28"/>
  <c r="J9" i="28"/>
  <c r="I9" i="28"/>
  <c r="H9" i="28"/>
  <c r="G9" i="28"/>
  <c r="Q8" i="28"/>
  <c r="P8" i="28"/>
  <c r="O8" i="28"/>
  <c r="N8" i="28"/>
  <c r="M8" i="28"/>
  <c r="L8" i="28"/>
  <c r="K8" i="28"/>
  <c r="J8" i="28"/>
  <c r="I8" i="28"/>
  <c r="H8" i="28"/>
  <c r="G8" i="28"/>
  <c r="Q7" i="28"/>
  <c r="P7" i="28"/>
  <c r="O7" i="28"/>
  <c r="N7" i="28"/>
  <c r="M7" i="28"/>
  <c r="L7" i="28"/>
  <c r="K7" i="28"/>
  <c r="J7" i="28"/>
  <c r="I7" i="28"/>
  <c r="H7" i="28"/>
  <c r="G7" i="28"/>
  <c r="Q6" i="28"/>
  <c r="P6" i="28"/>
  <c r="O6" i="28"/>
  <c r="N6" i="28"/>
  <c r="M6" i="28"/>
  <c r="L6" i="28"/>
  <c r="K6" i="28"/>
  <c r="J6" i="28"/>
  <c r="I6" i="28"/>
  <c r="H6" i="28"/>
  <c r="G6" i="28"/>
  <c r="Q5" i="28"/>
  <c r="P5" i="28"/>
  <c r="O5" i="28"/>
  <c r="N5" i="28"/>
  <c r="M5" i="28"/>
  <c r="L5" i="28"/>
  <c r="K5" i="28"/>
  <c r="J5" i="28"/>
  <c r="I5" i="28"/>
  <c r="H5" i="28"/>
  <c r="G5" i="28"/>
  <c r="Q4" i="28"/>
  <c r="P4" i="28"/>
  <c r="O4" i="28"/>
  <c r="N4" i="28"/>
  <c r="M4" i="28"/>
  <c r="L4" i="28"/>
  <c r="K4" i="28"/>
  <c r="J4" i="28"/>
  <c r="I4" i="28"/>
  <c r="H4" i="28"/>
  <c r="L14" i="30" l="1" a="1"/>
  <c r="L14" i="30" s="1"/>
  <c r="P16" i="30" a="1"/>
  <c r="P16" i="30" s="1"/>
  <c r="H12" i="30" a="1"/>
  <c r="H12" i="30" s="1"/>
  <c r="N13" i="30" a="1"/>
  <c r="N13" i="30" s="1"/>
  <c r="S13" i="30"/>
  <c r="N18" i="30" a="1"/>
  <c r="N18" i="30" s="1"/>
  <c r="J12" i="30" a="1"/>
  <c r="J12" i="30" s="1"/>
  <c r="H17" i="30" a="1"/>
  <c r="H17" i="30" s="1"/>
  <c r="S17" i="30"/>
  <c r="R14" i="30" a="1"/>
  <c r="R14" i="30" s="1"/>
  <c r="J16" i="30" a="1"/>
  <c r="J16" i="30" s="1"/>
  <c r="N12" i="30" a="1"/>
  <c r="N12" i="30" s="1"/>
  <c r="P13" i="30" a="1"/>
  <c r="P13" i="30" s="1"/>
  <c r="P18" i="30" a="1"/>
  <c r="P18" i="30" s="1"/>
  <c r="N14" i="30" a="1"/>
  <c r="N14" i="30" s="1"/>
  <c r="N16" i="30" a="1"/>
  <c r="N16" i="30" s="1"/>
  <c r="R12" i="30" a="1"/>
  <c r="R12" i="30" s="1"/>
  <c r="N17" i="30" a="1"/>
  <c r="N17" i="30" s="1"/>
  <c r="H18" i="30" a="1"/>
  <c r="H18" i="30" s="1"/>
  <c r="R18" i="30" a="1"/>
  <c r="R18" i="30" s="1"/>
  <c r="P14" i="30" a="1"/>
  <c r="P14" i="30" s="1"/>
  <c r="H13" i="30" a="1"/>
  <c r="H13" i="30" s="1"/>
  <c r="J17" i="30" a="1"/>
  <c r="J17" i="30" s="1"/>
  <c r="L18" i="30" a="1"/>
  <c r="L18" i="30" s="1"/>
  <c r="H14" i="30" a="1"/>
  <c r="H14" i="30" s="1"/>
  <c r="J14" i="30" a="1"/>
  <c r="J14" i="30" s="1"/>
  <c r="P12" i="30" a="1"/>
  <c r="P12" i="30" s="1"/>
  <c r="L13" i="30" a="1"/>
  <c r="L13" i="30" s="1"/>
  <c r="L17" i="30" a="1"/>
  <c r="L17" i="30" s="1"/>
  <c r="J18" i="30" a="1"/>
  <c r="J18" i="30" s="1"/>
  <c r="R11" i="30" a="1"/>
  <c r="R11" i="30" s="1"/>
  <c r="H11" i="30" a="1"/>
  <c r="H11" i="30" s="1"/>
  <c r="P11" i="30" a="1"/>
  <c r="P11" i="30" s="1"/>
  <c r="J11" i="30" a="1"/>
  <c r="J11" i="30" s="1"/>
  <c r="N11" i="30" a="1"/>
  <c r="N11" i="30" s="1"/>
  <c r="L11" i="30" a="1"/>
  <c r="L11" i="30" s="1"/>
  <c r="H10" i="30" a="1"/>
  <c r="H10" i="30" s="1"/>
  <c r="S10" i="30" s="1"/>
  <c r="R10" i="30" a="1"/>
  <c r="R10" i="30" s="1"/>
  <c r="P10" i="30" a="1"/>
  <c r="P10" i="30" s="1"/>
  <c r="L10" i="30" a="1"/>
  <c r="L10" i="30" s="1"/>
  <c r="J10" i="30" a="1"/>
  <c r="J10" i="30" s="1"/>
  <c r="H9" i="30" a="1"/>
  <c r="H9" i="30" s="1"/>
  <c r="J9" i="30" a="1"/>
  <c r="J9" i="30" s="1"/>
  <c r="L9" i="30" a="1"/>
  <c r="L9" i="30" s="1"/>
  <c r="R9" i="30" a="1"/>
  <c r="R9" i="30" s="1"/>
  <c r="N9" i="30" a="1"/>
  <c r="N9" i="30" s="1"/>
  <c r="P9" i="30" a="1"/>
  <c r="P9" i="30" s="1"/>
  <c r="J8" i="30" a="1"/>
  <c r="J8" i="30" s="1"/>
  <c r="H8" i="30" a="1"/>
  <c r="H8" i="30" s="1"/>
  <c r="R8" i="30" a="1"/>
  <c r="R8" i="30" s="1"/>
  <c r="P8" i="30" a="1"/>
  <c r="P8" i="30" s="1"/>
  <c r="L8" i="30" a="1"/>
  <c r="L8" i="30" s="1"/>
  <c r="N8" i="30" a="1"/>
  <c r="N8" i="30" s="1"/>
  <c r="J6" i="30" a="1"/>
  <c r="J6" i="30" s="1"/>
  <c r="L6" i="30" a="1"/>
  <c r="L6" i="30" s="1"/>
  <c r="H6" i="30" a="1"/>
  <c r="H6" i="30" s="1"/>
  <c r="S6" i="30" s="1"/>
  <c r="P6" i="30" a="1"/>
  <c r="P6" i="30" s="1"/>
  <c r="R6" i="30" a="1"/>
  <c r="R6" i="30" s="1"/>
  <c r="N5" i="30" a="1"/>
  <c r="N5" i="30" s="1"/>
  <c r="L23" i="28"/>
  <c r="I2" i="31" s="1"/>
  <c r="N35" i="28"/>
  <c r="K5" i="31" s="1"/>
  <c r="P31" i="28"/>
  <c r="M4" i="31" s="1"/>
  <c r="G83" i="28"/>
  <c r="D17" i="31" s="1"/>
  <c r="O83" i="28"/>
  <c r="L17" i="31" s="1"/>
  <c r="M87" i="28"/>
  <c r="J18" i="31" s="1"/>
  <c r="J87" i="28"/>
  <c r="G18" i="31" s="1"/>
  <c r="K91" i="28"/>
  <c r="H19" i="31" s="1"/>
  <c r="N39" i="28"/>
  <c r="K6" i="31" s="1"/>
  <c r="L43" i="28"/>
  <c r="I7" i="31" s="1"/>
  <c r="H83" i="28"/>
  <c r="E17" i="31" s="1"/>
  <c r="P83" i="28"/>
  <c r="M17" i="31" s="1"/>
  <c r="N83" i="28"/>
  <c r="K17" i="31" s="1"/>
  <c r="M59" i="28"/>
  <c r="J11" i="31" s="1"/>
  <c r="I83" i="28"/>
  <c r="F17" i="31" s="1"/>
  <c r="Q83" i="28"/>
  <c r="N17" i="31" s="1"/>
  <c r="M91" i="28"/>
  <c r="J19" i="31" s="1"/>
  <c r="N59" i="28"/>
  <c r="K11" i="31" s="1"/>
  <c r="H71" i="28"/>
  <c r="E14" i="31" s="1"/>
  <c r="P71" i="28"/>
  <c r="M14" i="31" s="1"/>
  <c r="M67" i="28"/>
  <c r="J13" i="31" s="1"/>
  <c r="I75" i="28"/>
  <c r="F15" i="31" s="1"/>
  <c r="Q75" i="28"/>
  <c r="N15" i="31" s="1"/>
  <c r="L59" i="28"/>
  <c r="I11" i="31" s="1"/>
  <c r="N71" i="28"/>
  <c r="K14" i="31" s="1"/>
  <c r="P51" i="28"/>
  <c r="M9" i="31" s="1"/>
  <c r="M71" i="28"/>
  <c r="J14" i="31" s="1"/>
  <c r="J71" i="28"/>
  <c r="G14" i="31" s="1"/>
  <c r="G71" i="28"/>
  <c r="D14" i="31" s="1"/>
  <c r="H43" i="28"/>
  <c r="E7" i="31" s="1"/>
  <c r="J55" i="28"/>
  <c r="G10" i="31" s="1"/>
  <c r="G59" i="28"/>
  <c r="D11" i="31" s="1"/>
  <c r="O59" i="28"/>
  <c r="L11" i="31" s="1"/>
  <c r="I59" i="28"/>
  <c r="F11" i="31" s="1"/>
  <c r="Q59" i="28"/>
  <c r="N11" i="31" s="1"/>
  <c r="K67" i="28"/>
  <c r="H13" i="31" s="1"/>
  <c r="M79" i="28"/>
  <c r="J16" i="31" s="1"/>
  <c r="P23" i="28"/>
  <c r="M2" i="31" s="1"/>
  <c r="I43" i="28"/>
  <c r="F7" i="31" s="1"/>
  <c r="Q43" i="28"/>
  <c r="N7" i="31" s="1"/>
  <c r="N79" i="28"/>
  <c r="K16" i="31" s="1"/>
  <c r="O71" i="28"/>
  <c r="L14" i="31" s="1"/>
  <c r="H23" i="28"/>
  <c r="E2" i="31" s="1"/>
  <c r="Q31" i="28"/>
  <c r="N4" i="31" s="1"/>
  <c r="G51" i="28"/>
  <c r="D9" i="31" s="1"/>
  <c r="O51" i="28"/>
  <c r="L9" i="31" s="1"/>
  <c r="J59" i="28"/>
  <c r="G11" i="31" s="1"/>
  <c r="H63" i="28"/>
  <c r="E12" i="31" s="1"/>
  <c r="P63" i="28"/>
  <c r="M12" i="31" s="1"/>
  <c r="K83" i="28"/>
  <c r="H17" i="31" s="1"/>
  <c r="N27" i="28"/>
  <c r="K3" i="31" s="1"/>
  <c r="I31" i="28"/>
  <c r="F4" i="31" s="1"/>
  <c r="L39" i="28"/>
  <c r="I6" i="31" s="1"/>
  <c r="J43" i="28"/>
  <c r="G7" i="31" s="1"/>
  <c r="M51" i="28"/>
  <c r="J9" i="31" s="1"/>
  <c r="K55" i="28"/>
  <c r="H10" i="31" s="1"/>
  <c r="G87" i="28"/>
  <c r="D18" i="31" s="1"/>
  <c r="O87" i="28"/>
  <c r="L18" i="31" s="1"/>
  <c r="N91" i="28"/>
  <c r="K19" i="31" s="1"/>
  <c r="M27" i="28"/>
  <c r="J3" i="31" s="1"/>
  <c r="M39" i="28"/>
  <c r="J6" i="31" s="1"/>
  <c r="O39" i="28"/>
  <c r="L6" i="31" s="1"/>
  <c r="J23" i="28"/>
  <c r="G2" i="31" s="1"/>
  <c r="J67" i="28"/>
  <c r="G13" i="31" s="1"/>
  <c r="O67" i="28"/>
  <c r="L13" i="31" s="1"/>
  <c r="K79" i="28"/>
  <c r="H16" i="31" s="1"/>
  <c r="H79" i="28"/>
  <c r="E16" i="31" s="1"/>
  <c r="P79" i="28"/>
  <c r="M16" i="31" s="1"/>
  <c r="G39" i="28"/>
  <c r="D6" i="31" s="1"/>
  <c r="H51" i="28"/>
  <c r="E9" i="31" s="1"/>
  <c r="I63" i="28"/>
  <c r="F12" i="31" s="1"/>
  <c r="Q63" i="28"/>
  <c r="N12" i="31" s="1"/>
  <c r="J75" i="28"/>
  <c r="G15" i="31" s="1"/>
  <c r="G79" i="28"/>
  <c r="D16" i="31" s="1"/>
  <c r="O79" i="28"/>
  <c r="L16" i="31" s="1"/>
  <c r="L79" i="28"/>
  <c r="I16" i="31" s="1"/>
  <c r="G91" i="28"/>
  <c r="D19" i="31" s="1"/>
  <c r="O91" i="28"/>
  <c r="L19" i="31" s="1"/>
  <c r="L91" i="28"/>
  <c r="I19" i="31" s="1"/>
  <c r="I91" i="28"/>
  <c r="F19" i="31" s="1"/>
  <c r="J31" i="28"/>
  <c r="G4" i="31" s="1"/>
  <c r="G67" i="28"/>
  <c r="D13" i="31" s="1"/>
  <c r="H27" i="28"/>
  <c r="E3" i="31" s="1"/>
  <c r="P27" i="28"/>
  <c r="M3" i="31" s="1"/>
  <c r="M31" i="28"/>
  <c r="J4" i="31" s="1"/>
  <c r="K35" i="28"/>
  <c r="H5" i="31" s="1"/>
  <c r="L47" i="28"/>
  <c r="I8" i="31" s="1"/>
  <c r="K75" i="28"/>
  <c r="H15" i="31" s="1"/>
  <c r="H75" i="28"/>
  <c r="E15" i="31" s="1"/>
  <c r="P75" i="28"/>
  <c r="M15" i="31" s="1"/>
  <c r="M75" i="28"/>
  <c r="J15" i="31" s="1"/>
  <c r="K87" i="28"/>
  <c r="H18" i="31" s="1"/>
  <c r="H91" i="28"/>
  <c r="E19" i="31" s="1"/>
  <c r="P91" i="28"/>
  <c r="M19" i="31" s="1"/>
  <c r="L67" i="28"/>
  <c r="I13" i="31" s="1"/>
  <c r="K23" i="28"/>
  <c r="H2" i="31" s="1"/>
  <c r="N31" i="28"/>
  <c r="K4" i="31" s="1"/>
  <c r="H31" i="28"/>
  <c r="E4" i="31" s="1"/>
  <c r="L35" i="28"/>
  <c r="I5" i="31" s="1"/>
  <c r="I39" i="28"/>
  <c r="F6" i="31" s="1"/>
  <c r="Q39" i="28"/>
  <c r="N6" i="31" s="1"/>
  <c r="G43" i="28"/>
  <c r="D7" i="31" s="1"/>
  <c r="O43" i="28"/>
  <c r="L7" i="31" s="1"/>
  <c r="M47" i="28"/>
  <c r="J8" i="31" s="1"/>
  <c r="L87" i="28"/>
  <c r="I18" i="31" s="1"/>
  <c r="I87" i="28"/>
  <c r="F18" i="31" s="1"/>
  <c r="Q87" i="28"/>
  <c r="N18" i="31" s="1"/>
  <c r="N87" i="28"/>
  <c r="K18" i="31" s="1"/>
  <c r="G27" i="28"/>
  <c r="D3" i="31" s="1"/>
  <c r="O27" i="28"/>
  <c r="L3" i="31" s="1"/>
  <c r="L27" i="28"/>
  <c r="I3" i="31" s="1"/>
  <c r="I27" i="28"/>
  <c r="F3" i="31" s="1"/>
  <c r="Q27" i="28"/>
  <c r="N3" i="31" s="1"/>
  <c r="M35" i="28"/>
  <c r="J5" i="31" s="1"/>
  <c r="J35" i="28"/>
  <c r="G5" i="31" s="1"/>
  <c r="G35" i="28"/>
  <c r="D5" i="31" s="1"/>
  <c r="O35" i="28"/>
  <c r="L5" i="31" s="1"/>
  <c r="H39" i="28"/>
  <c r="E6" i="31" s="1"/>
  <c r="P39" i="28"/>
  <c r="M6" i="31" s="1"/>
  <c r="J39" i="28"/>
  <c r="G6" i="31" s="1"/>
  <c r="K43" i="28"/>
  <c r="H7" i="31" s="1"/>
  <c r="P43" i="28"/>
  <c r="M7" i="31" s="1"/>
  <c r="M43" i="28"/>
  <c r="J7" i="31" s="1"/>
  <c r="G47" i="28"/>
  <c r="D8" i="31" s="1"/>
  <c r="O47" i="28"/>
  <c r="L8" i="31" s="1"/>
  <c r="I51" i="28"/>
  <c r="F9" i="31" s="1"/>
  <c r="Q51" i="28"/>
  <c r="N9" i="31" s="1"/>
  <c r="N51" i="28"/>
  <c r="K9" i="31" s="1"/>
  <c r="K51" i="28"/>
  <c r="H9" i="31" s="1"/>
  <c r="M55" i="28"/>
  <c r="J10" i="31" s="1"/>
  <c r="K63" i="28"/>
  <c r="H12" i="31" s="1"/>
  <c r="I79" i="28"/>
  <c r="F16" i="31" s="1"/>
  <c r="Q79" i="28"/>
  <c r="N16" i="31" s="1"/>
  <c r="I23" i="28"/>
  <c r="F2" i="31" s="1"/>
  <c r="Q23" i="28"/>
  <c r="N2" i="31" s="1"/>
  <c r="N23" i="28"/>
  <c r="K2" i="31" s="1"/>
  <c r="G31" i="28"/>
  <c r="D4" i="31" s="1"/>
  <c r="O31" i="28"/>
  <c r="L4" i="31" s="1"/>
  <c r="L31" i="28"/>
  <c r="I4" i="31" s="1"/>
  <c r="J51" i="28"/>
  <c r="G9" i="31" s="1"/>
  <c r="H67" i="28"/>
  <c r="E13" i="31" s="1"/>
  <c r="P67" i="28"/>
  <c r="M13" i="31" s="1"/>
  <c r="K71" i="28"/>
  <c r="H14" i="31" s="1"/>
  <c r="N75" i="28"/>
  <c r="K15" i="31" s="1"/>
  <c r="J79" i="28"/>
  <c r="G16" i="31" s="1"/>
  <c r="L83" i="28"/>
  <c r="I17" i="31" s="1"/>
  <c r="H87" i="28"/>
  <c r="E18" i="31" s="1"/>
  <c r="P87" i="28"/>
  <c r="M18" i="31" s="1"/>
  <c r="M23" i="28"/>
  <c r="J2" i="31" s="1"/>
  <c r="K31" i="28"/>
  <c r="H4" i="31" s="1"/>
  <c r="I47" i="28"/>
  <c r="F8" i="31" s="1"/>
  <c r="Q47" i="28"/>
  <c r="N8" i="31" s="1"/>
  <c r="G55" i="28"/>
  <c r="D10" i="31" s="1"/>
  <c r="O55" i="28"/>
  <c r="L10" i="31" s="1"/>
  <c r="K59" i="28"/>
  <c r="H11" i="31" s="1"/>
  <c r="M63" i="28"/>
  <c r="J12" i="31" s="1"/>
  <c r="I67" i="28"/>
  <c r="F13" i="31" s="1"/>
  <c r="Q67" i="28"/>
  <c r="N13" i="31" s="1"/>
  <c r="L71" i="28"/>
  <c r="I14" i="31" s="1"/>
  <c r="G75" i="28"/>
  <c r="D15" i="31" s="1"/>
  <c r="O75" i="28"/>
  <c r="L15" i="31" s="1"/>
  <c r="M83" i="28"/>
  <c r="J17" i="31" s="1"/>
  <c r="J27" i="28"/>
  <c r="G3" i="31" s="1"/>
  <c r="H35" i="28"/>
  <c r="E5" i="31" s="1"/>
  <c r="P35" i="28"/>
  <c r="M5" i="31" s="1"/>
  <c r="K39" i="28"/>
  <c r="H6" i="31" s="1"/>
  <c r="N43" i="28"/>
  <c r="K7" i="31" s="1"/>
  <c r="J47" i="28"/>
  <c r="G8" i="31" s="1"/>
  <c r="L51" i="28"/>
  <c r="I9" i="31" s="1"/>
  <c r="H55" i="28"/>
  <c r="E10" i="31" s="1"/>
  <c r="P55" i="28"/>
  <c r="M10" i="31" s="1"/>
  <c r="N63" i="28"/>
  <c r="K12" i="31" s="1"/>
  <c r="G23" i="28"/>
  <c r="D2" i="31" s="1"/>
  <c r="O23" i="28"/>
  <c r="L2" i="31" s="1"/>
  <c r="K27" i="28"/>
  <c r="H3" i="31" s="1"/>
  <c r="I35" i="28"/>
  <c r="F5" i="31" s="1"/>
  <c r="Q35" i="28"/>
  <c r="N5" i="31" s="1"/>
  <c r="Q91" i="28"/>
  <c r="N19" i="31" s="1"/>
  <c r="N47" i="28"/>
  <c r="K8" i="31" s="1"/>
  <c r="K47" i="28"/>
  <c r="H8" i="31" s="1"/>
  <c r="H47" i="28"/>
  <c r="E8" i="31" s="1"/>
  <c r="P47" i="28"/>
  <c r="M8" i="31" s="1"/>
  <c r="L55" i="28"/>
  <c r="I10" i="31" s="1"/>
  <c r="I55" i="28"/>
  <c r="F10" i="31" s="1"/>
  <c r="Q55" i="28"/>
  <c r="N10" i="31" s="1"/>
  <c r="N55" i="28"/>
  <c r="K10" i="31" s="1"/>
  <c r="H59" i="28"/>
  <c r="E11" i="31" s="1"/>
  <c r="P59" i="28"/>
  <c r="M11" i="31" s="1"/>
  <c r="J63" i="28"/>
  <c r="G12" i="31" s="1"/>
  <c r="G63" i="28"/>
  <c r="D12" i="31" s="1"/>
  <c r="O63" i="28"/>
  <c r="L12" i="31" s="1"/>
  <c r="L63" i="28"/>
  <c r="I12" i="31" s="1"/>
  <c r="N67" i="28"/>
  <c r="K13" i="31" s="1"/>
  <c r="I71" i="28"/>
  <c r="F14" i="31" s="1"/>
  <c r="Q71" i="28"/>
  <c r="N14" i="31" s="1"/>
  <c r="L75" i="28"/>
  <c r="I15" i="31" s="1"/>
  <c r="J83" i="28"/>
  <c r="G17" i="31" s="1"/>
  <c r="J91" i="28"/>
  <c r="G19" i="31" s="1"/>
  <c r="S9" i="30" l="1"/>
  <c r="S8" i="30"/>
  <c r="H5" i="30" a="1"/>
  <c r="H5" i="30" s="1"/>
  <c r="P5" i="30" a="1"/>
  <c r="P5" i="30" s="1"/>
  <c r="L5" i="30" a="1"/>
  <c r="L5" i="30" s="1"/>
  <c r="J5" i="30" a="1"/>
  <c r="J5" i="30" s="1"/>
  <c r="R5" i="30" a="1"/>
  <c r="R5" i="30" s="1"/>
  <c r="C21" i="31"/>
  <c r="D16" i="28"/>
  <c r="K19" i="28"/>
  <c r="H21" i="31" s="1"/>
  <c r="F10" i="28"/>
  <c r="C20" i="31" s="1"/>
  <c r="D7" i="28"/>
  <c r="P10" i="28"/>
  <c r="M20" i="31" s="1"/>
  <c r="J10" i="28"/>
  <c r="G20" i="31" s="1"/>
  <c r="H10" i="28"/>
  <c r="E20" i="31" s="1"/>
  <c r="S5" i="30" l="1"/>
  <c r="S20" i="30" s="1"/>
  <c r="G19" i="28"/>
  <c r="D21" i="31" s="1"/>
  <c r="O19" i="28"/>
  <c r="L21" i="31" s="1"/>
  <c r="L19" i="28"/>
  <c r="I21" i="31" s="1"/>
  <c r="M19" i="28"/>
  <c r="J21" i="31" s="1"/>
  <c r="N19" i="28"/>
  <c r="K21" i="31" s="1"/>
  <c r="H19" i="28"/>
  <c r="E21" i="31" s="1"/>
  <c r="P19" i="28"/>
  <c r="M21" i="31" s="1"/>
  <c r="J19" i="28"/>
  <c r="G21" i="31" s="1"/>
  <c r="I19" i="28"/>
  <c r="F21" i="31" s="1"/>
  <c r="Q19" i="28"/>
  <c r="N21" i="31" s="1"/>
  <c r="L10" i="28"/>
  <c r="I20" i="31" s="1"/>
  <c r="M10" i="28"/>
  <c r="J20" i="31" s="1"/>
  <c r="N10" i="28"/>
  <c r="K20" i="31" s="1"/>
  <c r="K10" i="28"/>
  <c r="H20" i="31" s="1"/>
  <c r="G10" i="28"/>
  <c r="D20" i="31" s="1"/>
  <c r="O10" i="28"/>
  <c r="L20" i="31" s="1"/>
  <c r="I10" i="28"/>
  <c r="F20" i="31" s="1"/>
  <c r="Q10" i="28"/>
  <c r="N20" i="3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原　裕道</author>
  </authors>
  <commentList>
    <comment ref="M2" authorId="0" shapeId="0" xr:uid="{01DA9155-F2B7-42B3-BD08-84AEC97C28B0}">
      <text>
        <r>
          <rPr>
            <b/>
            <sz val="9"/>
            <color indexed="81"/>
            <rFont val="MS P ゴシック"/>
            <family val="3"/>
            <charset val="128"/>
          </rPr>
          <t>希望補償開始日（西暦yyyy/mm/dd）を入力してください</t>
        </r>
      </text>
    </comment>
    <comment ref="B4" authorId="0" shapeId="0" xr:uid="{FEA3D1D3-F873-42A3-8929-485AB698C96F}">
      <text>
        <r>
          <rPr>
            <b/>
            <sz val="9"/>
            <color indexed="81"/>
            <rFont val="MS P ゴシック"/>
            <family val="3"/>
            <charset val="128"/>
          </rPr>
          <t>生年月日（西暦yyyy/mm/dd）を入力してください</t>
        </r>
      </text>
    </comment>
    <comment ref="D4" authorId="0" shapeId="0" xr:uid="{B948E64E-69ED-4A36-93E4-89A974990FBE}">
      <text>
        <r>
          <rPr>
            <b/>
            <sz val="9"/>
            <color indexed="81"/>
            <rFont val="MS P ゴシック"/>
            <family val="3"/>
            <charset val="128"/>
          </rPr>
          <t>ご加入希望プランを選択ください</t>
        </r>
      </text>
    </comment>
    <comment ref="E4" authorId="0" shapeId="0" xr:uid="{ADD147FD-9905-4F42-ADB9-0832E7D3ED0B}">
      <text>
        <r>
          <rPr>
            <b/>
            <sz val="9"/>
            <color indexed="81"/>
            <rFont val="MS P ゴシック"/>
            <family val="3"/>
            <charset val="128"/>
          </rPr>
          <t>ご加入希望口数を選択ください</t>
        </r>
      </text>
    </comment>
    <comment ref="G4" authorId="0" shapeId="0" xr:uid="{C2EB8812-5423-4CE2-A778-322EDF229309}">
      <text>
        <r>
          <rPr>
            <b/>
            <sz val="9"/>
            <color indexed="81"/>
            <rFont val="MS P ゴシック"/>
            <family val="3"/>
            <charset val="128"/>
          </rPr>
          <t>（ご選択プランSC,SA,SSのいずれかを選択された場合）ご希望のオプションがあれば選択ください</t>
        </r>
      </text>
    </comment>
    <comment ref="I4" authorId="0" shapeId="0" xr:uid="{C741BCBC-0028-4B1F-8383-4F646E075EDB}">
      <text>
        <r>
          <rPr>
            <b/>
            <sz val="9"/>
            <color indexed="81"/>
            <rFont val="MS P ゴシック"/>
            <family val="3"/>
            <charset val="128"/>
          </rPr>
          <t>（ご選択プランSC,SA,SSのいずれかを選択された場合）ご希望のオプションがあれば選択ください</t>
        </r>
      </text>
    </comment>
    <comment ref="K4" authorId="0" shapeId="0" xr:uid="{4EAD01FB-A5D5-4EB3-B98B-54851250C04D}">
      <text>
        <r>
          <rPr>
            <b/>
            <sz val="9"/>
            <color indexed="81"/>
            <rFont val="MS P ゴシック"/>
            <family val="3"/>
            <charset val="128"/>
          </rPr>
          <t>（ご選択プランSC,SA,SSのいずれかを選択された場合）ご希望のオプションがあれば選択ください</t>
        </r>
      </text>
    </comment>
    <comment ref="M4" authorId="0" shapeId="0" xr:uid="{89BB9209-0982-4FF0-97A5-2B389494EE60}">
      <text>
        <r>
          <rPr>
            <b/>
            <sz val="9"/>
            <color indexed="81"/>
            <rFont val="MS P ゴシック"/>
            <family val="3"/>
            <charset val="128"/>
          </rPr>
          <t>（ご選択プランSC,SA,SSのいずれかを選択された場合）ご希望のオプションがあれば選択ください</t>
        </r>
      </text>
    </comment>
    <comment ref="O4" authorId="0" shapeId="0" xr:uid="{1CDD0CD5-0A57-4DB6-99A9-1CC4DCDF3A8F}">
      <text>
        <r>
          <rPr>
            <b/>
            <sz val="9"/>
            <color indexed="81"/>
            <rFont val="MS P ゴシック"/>
            <family val="3"/>
            <charset val="128"/>
          </rPr>
          <t>（ご選択プランSC,SA,SSのいずれかを選択された場合）ご希望のオプションがあれば選択ください</t>
        </r>
      </text>
    </comment>
    <comment ref="Q4" authorId="0" shapeId="0" xr:uid="{6D80F333-A193-4258-9BF4-85BDC885BF86}">
      <text>
        <r>
          <rPr>
            <b/>
            <sz val="9"/>
            <color indexed="81"/>
            <rFont val="MS P ゴシック"/>
            <family val="3"/>
            <charset val="128"/>
          </rPr>
          <t>（ご選択プランSC,SA,SSのいずれかを選択された場合）ご希望のオプションがあれば選択ください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<sst xmlns="http://schemas.openxmlformats.org/spreadsheetml/2006/main" count="1055" uniqueCount="412">
  <si>
    <t>保険金額</t>
    <rPh sb="0" eb="4">
      <t>ホケンキンガク</t>
    </rPh>
    <phoneticPr fontId="2"/>
  </si>
  <si>
    <t>死亡・後遺</t>
    <rPh sb="0" eb="2">
      <t>シボウ</t>
    </rPh>
    <rPh sb="3" eb="5">
      <t>コウイ</t>
    </rPh>
    <phoneticPr fontId="2"/>
  </si>
  <si>
    <t>入院日額</t>
    <rPh sb="0" eb="2">
      <t>ニュウイン</t>
    </rPh>
    <rPh sb="2" eb="4">
      <t>ニチガク</t>
    </rPh>
    <phoneticPr fontId="2"/>
  </si>
  <si>
    <t>通院日額</t>
    <rPh sb="0" eb="2">
      <t>ツウイン</t>
    </rPh>
    <rPh sb="2" eb="4">
      <t>ニチガク</t>
    </rPh>
    <phoneticPr fontId="2"/>
  </si>
  <si>
    <t>合計</t>
    <rPh sb="0" eb="2">
      <t>ゴウケイ</t>
    </rPh>
    <phoneticPr fontId="2"/>
  </si>
  <si>
    <t>８月加入</t>
    <rPh sb="1" eb="2">
      <t>ガツ</t>
    </rPh>
    <rPh sb="2" eb="4">
      <t>カニュウ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</si>
  <si>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</si>
  <si>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</si>
  <si>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</si>
  <si>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</si>
  <si>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</si>
  <si>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</si>
  <si>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</si>
  <si>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４月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</si>
  <si>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</si>
  <si>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</si>
  <si>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</si>
  <si>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基本</t>
    <rPh sb="0" eb="2">
      <t>キホン</t>
    </rPh>
    <phoneticPr fontId="2"/>
  </si>
  <si>
    <t>天災</t>
    <rPh sb="0" eb="2">
      <t>テンサイ</t>
    </rPh>
    <phoneticPr fontId="2"/>
  </si>
  <si>
    <t>基本（交通事故倍額含む）</t>
    <rPh sb="0" eb="2">
      <t>キホン</t>
    </rPh>
    <rPh sb="3" eb="5">
      <t>コウツウ</t>
    </rPh>
    <rPh sb="5" eb="7">
      <t>ジコ</t>
    </rPh>
    <rPh sb="7" eb="9">
      <t>バイガク</t>
    </rPh>
    <rPh sb="9" eb="10">
      <t>フク</t>
    </rPh>
    <phoneticPr fontId="2"/>
  </si>
  <si>
    <t>セット名</t>
    <rPh sb="3" eb="4">
      <t>メイ</t>
    </rPh>
    <phoneticPr fontId="2"/>
  </si>
  <si>
    <t>10万円</t>
    <rPh sb="2" eb="4">
      <t>マンエン</t>
    </rPh>
    <phoneticPr fontId="2"/>
  </si>
  <si>
    <t>30万円</t>
    <rPh sb="2" eb="4">
      <t>マンエン</t>
    </rPh>
    <phoneticPr fontId="2"/>
  </si>
  <si>
    <t>20万円</t>
    <rPh sb="2" eb="4">
      <t>マンエン</t>
    </rPh>
    <phoneticPr fontId="2"/>
  </si>
  <si>
    <t>育英費用</t>
    <rPh sb="0" eb="2">
      <t>イクエイ</t>
    </rPh>
    <rPh sb="2" eb="4">
      <t>ヒヨウ</t>
    </rPh>
    <phoneticPr fontId="2"/>
  </si>
  <si>
    <t>1,000万円</t>
    <rPh sb="5" eb="7">
      <t>マンエン</t>
    </rPh>
    <phoneticPr fontId="2"/>
  </si>
  <si>
    <t>2,000万円</t>
    <rPh sb="5" eb="7">
      <t>マンエン</t>
    </rPh>
    <phoneticPr fontId="2"/>
  </si>
  <si>
    <t>3,000万円</t>
    <rPh sb="5" eb="7">
      <t>マンエン</t>
    </rPh>
    <phoneticPr fontId="2"/>
  </si>
  <si>
    <t>500万円</t>
    <rPh sb="3" eb="5">
      <t>マンエン</t>
    </rPh>
    <phoneticPr fontId="2"/>
  </si>
  <si>
    <t>ＦＳ１</t>
    <phoneticPr fontId="2"/>
  </si>
  <si>
    <t>本人（基本）</t>
    <rPh sb="0" eb="2">
      <t>ホンニン</t>
    </rPh>
    <rPh sb="3" eb="5">
      <t>キホン</t>
    </rPh>
    <phoneticPr fontId="2"/>
  </si>
  <si>
    <t>本人（天災）</t>
    <rPh sb="0" eb="2">
      <t>ホンニン</t>
    </rPh>
    <rPh sb="3" eb="5">
      <t>テンサイ</t>
    </rPh>
    <phoneticPr fontId="2"/>
  </si>
  <si>
    <t>配偶者（基本）</t>
    <rPh sb="0" eb="3">
      <t>ハイグウシャ</t>
    </rPh>
    <rPh sb="4" eb="6">
      <t>キホン</t>
    </rPh>
    <phoneticPr fontId="2"/>
  </si>
  <si>
    <t>配偶者（天災）</t>
    <rPh sb="0" eb="3">
      <t>ハイグウシャ</t>
    </rPh>
    <rPh sb="4" eb="6">
      <t>テンサイ</t>
    </rPh>
    <phoneticPr fontId="2"/>
  </si>
  <si>
    <t>賠償責任</t>
    <rPh sb="0" eb="2">
      <t>バイショウ</t>
    </rPh>
    <rPh sb="2" eb="4">
      <t>セキニン</t>
    </rPh>
    <phoneticPr fontId="2"/>
  </si>
  <si>
    <t>弁護士費用</t>
    <rPh sb="0" eb="3">
      <t>ベンゴシ</t>
    </rPh>
    <rPh sb="3" eb="5">
      <t>ヒヨウ</t>
    </rPh>
    <phoneticPr fontId="2"/>
  </si>
  <si>
    <t>300万円</t>
    <rPh sb="3" eb="5">
      <t>マンエン</t>
    </rPh>
    <phoneticPr fontId="2"/>
  </si>
  <si>
    <t>ＦＳ２</t>
    <phoneticPr fontId="2"/>
  </si>
  <si>
    <t>疾病入院</t>
    <rPh sb="0" eb="2">
      <t>シッペイ</t>
    </rPh>
    <rPh sb="2" eb="4">
      <t>ニュウイン</t>
    </rPh>
    <phoneticPr fontId="2"/>
  </si>
  <si>
    <t>疾病通院</t>
    <rPh sb="0" eb="2">
      <t>シッペイ</t>
    </rPh>
    <rPh sb="2" eb="4">
      <t>ツウイン</t>
    </rPh>
    <phoneticPr fontId="2"/>
  </si>
  <si>
    <t>退院一時金</t>
    <rPh sb="0" eb="2">
      <t>タイイン</t>
    </rPh>
    <rPh sb="2" eb="5">
      <t>イチジキン</t>
    </rPh>
    <phoneticPr fontId="2"/>
  </si>
  <si>
    <t>100万円</t>
    <rPh sb="3" eb="5">
      <t>マンエン</t>
    </rPh>
    <phoneticPr fontId="2"/>
  </si>
  <si>
    <t>傷害・疾病共通オプション</t>
    <rPh sb="0" eb="2">
      <t>ショウガイ</t>
    </rPh>
    <rPh sb="3" eb="5">
      <t>シッペイ</t>
    </rPh>
    <rPh sb="5" eb="7">
      <t>キョウツウ</t>
    </rPh>
    <phoneticPr fontId="2"/>
  </si>
  <si>
    <t>携行品損害補償</t>
    <rPh sb="0" eb="3">
      <t>ケイコウヒン</t>
    </rPh>
    <rPh sb="3" eb="5">
      <t>ソンガイ</t>
    </rPh>
    <rPh sb="5" eb="7">
      <t>ホショウ</t>
    </rPh>
    <phoneticPr fontId="2"/>
  </si>
  <si>
    <t>300万</t>
    <phoneticPr fontId="2"/>
  </si>
  <si>
    <t>ＦＳ３</t>
    <phoneticPr fontId="2"/>
  </si>
  <si>
    <t>ＦＳ４</t>
    <phoneticPr fontId="2"/>
  </si>
  <si>
    <t>ＦＢ１</t>
    <phoneticPr fontId="2"/>
  </si>
  <si>
    <t>ＦＢ２</t>
    <phoneticPr fontId="2"/>
  </si>
  <si>
    <t>ＦＢ３</t>
    <phoneticPr fontId="2"/>
  </si>
  <si>
    <t>ＦＢ４</t>
    <phoneticPr fontId="2"/>
  </si>
  <si>
    <t>親族（基本）</t>
    <rPh sb="0" eb="2">
      <t>シンゾク</t>
    </rPh>
    <rPh sb="3" eb="5">
      <t>キホン</t>
    </rPh>
    <phoneticPr fontId="2"/>
  </si>
  <si>
    <t>親族（天災）</t>
    <rPh sb="0" eb="2">
      <t>シンゾク</t>
    </rPh>
    <rPh sb="3" eb="5">
      <t>テンサイ</t>
    </rPh>
    <phoneticPr fontId="2"/>
  </si>
  <si>
    <t>日額10,000円</t>
    <rPh sb="0" eb="2">
      <t>ニチガク</t>
    </rPh>
    <rPh sb="8" eb="9">
      <t>エン</t>
    </rPh>
    <phoneticPr fontId="2"/>
  </si>
  <si>
    <t>先進医療費用保険金</t>
    <phoneticPr fontId="2"/>
  </si>
  <si>
    <t>特約/保険金額</t>
    <rPh sb="0" eb="2">
      <t>トクヤク</t>
    </rPh>
    <rPh sb="3" eb="5">
      <t>ホケン</t>
    </rPh>
    <rPh sb="5" eb="7">
      <t>キンガク</t>
    </rPh>
    <phoneticPr fontId="2"/>
  </si>
  <si>
    <t>特約名</t>
    <rPh sb="0" eb="2">
      <t>トクヤク</t>
    </rPh>
    <rPh sb="2" eb="3">
      <t>メイ</t>
    </rPh>
    <phoneticPr fontId="2"/>
  </si>
  <si>
    <t>がん診断保険金</t>
    <rPh sb="2" eb="4">
      <t>シンダン</t>
    </rPh>
    <rPh sb="4" eb="7">
      <t>ホケンキン</t>
    </rPh>
    <phoneticPr fontId="2"/>
  </si>
  <si>
    <t>50万円</t>
    <rPh sb="2" eb="4">
      <t>マンエン</t>
    </rPh>
    <phoneticPr fontId="2"/>
  </si>
  <si>
    <t>ホームヘルパー費用補償</t>
    <rPh sb="7" eb="9">
      <t>ヒヨウ</t>
    </rPh>
    <rPh sb="9" eb="11">
      <t>ホショウ</t>
    </rPh>
    <phoneticPr fontId="2"/>
  </si>
  <si>
    <t>（疾病補償特約用）</t>
    <rPh sb="1" eb="3">
      <t>シッペイ</t>
    </rPh>
    <rPh sb="3" eb="5">
      <t>ホショウ</t>
    </rPh>
    <rPh sb="5" eb="7">
      <t>トクヤク</t>
    </rPh>
    <rPh sb="7" eb="8">
      <t>ヨウ</t>
    </rPh>
    <phoneticPr fontId="2"/>
  </si>
  <si>
    <t>（1事故につき免責5,000円）</t>
    <rPh sb="2" eb="4">
      <t>ジコ</t>
    </rPh>
    <rPh sb="7" eb="9">
      <t>メンセキ</t>
    </rPh>
    <rPh sb="14" eb="15">
      <t>エン</t>
    </rPh>
    <phoneticPr fontId="2"/>
  </si>
  <si>
    <t>保険金日額　10,000円</t>
    <rPh sb="0" eb="3">
      <t>ホケンキン</t>
    </rPh>
    <rPh sb="3" eb="5">
      <t>ニチガク</t>
    </rPh>
    <rPh sb="12" eb="13">
      <t>エン</t>
    </rPh>
    <phoneticPr fontId="2"/>
  </si>
  <si>
    <t>ファミリープラン（夫婦）</t>
    <rPh sb="9" eb="11">
      <t>フウフ</t>
    </rPh>
    <phoneticPr fontId="2"/>
  </si>
  <si>
    <t>ファミリープラン（家族）</t>
    <rPh sb="9" eb="11">
      <t>カゾク</t>
    </rPh>
    <phoneticPr fontId="2"/>
  </si>
  <si>
    <t>自由設計プラン（基本セット）</t>
    <rPh sb="0" eb="2">
      <t>ジユウ</t>
    </rPh>
    <rPh sb="2" eb="4">
      <t>セッケイ</t>
    </rPh>
    <rPh sb="8" eb="10">
      <t>キホン</t>
    </rPh>
    <phoneticPr fontId="2"/>
  </si>
  <si>
    <t>自由設計プラン（オプション特約）</t>
    <rPh sb="0" eb="2">
      <t>ジユウ</t>
    </rPh>
    <rPh sb="2" eb="4">
      <t>セッケイ</t>
    </rPh>
    <rPh sb="13" eb="15">
      <t>トクヤク</t>
    </rPh>
    <phoneticPr fontId="2"/>
  </si>
  <si>
    <t>3億円</t>
    <rPh sb="1" eb="3">
      <t>オクエン</t>
    </rPh>
    <phoneticPr fontId="2"/>
  </si>
  <si>
    <t>3億</t>
    <phoneticPr fontId="2"/>
  </si>
  <si>
    <t>150万</t>
    <phoneticPr fontId="2"/>
  </si>
  <si>
    <t>500万</t>
    <phoneticPr fontId="2"/>
  </si>
  <si>
    <t>700万</t>
    <phoneticPr fontId="2"/>
  </si>
  <si>
    <t>ＳＡ</t>
    <phoneticPr fontId="2"/>
  </si>
  <si>
    <t>ＳＳ</t>
    <phoneticPr fontId="2"/>
  </si>
  <si>
    <t>SC</t>
    <phoneticPr fontId="2"/>
  </si>
  <si>
    <t>女性形成治療</t>
    <rPh sb="0" eb="2">
      <t>ジョセイ</t>
    </rPh>
    <rPh sb="2" eb="4">
      <t>ケイセイ</t>
    </rPh>
    <rPh sb="4" eb="6">
      <t>チリョウ</t>
    </rPh>
    <phoneticPr fontId="2"/>
  </si>
  <si>
    <t>救援者</t>
    <rPh sb="0" eb="2">
      <t>キュウエン</t>
    </rPh>
    <rPh sb="2" eb="3">
      <t>シャ</t>
    </rPh>
    <phoneticPr fontId="2"/>
  </si>
  <si>
    <t>200万円</t>
    <rPh sb="3" eb="5">
      <t>マンエン</t>
    </rPh>
    <phoneticPr fontId="2"/>
  </si>
  <si>
    <t>25万円</t>
    <rPh sb="2" eb="4">
      <t>マンエン</t>
    </rPh>
    <phoneticPr fontId="2"/>
  </si>
  <si>
    <t>疾病オプション</t>
    <rPh sb="0" eb="2">
      <t>シッペイ</t>
    </rPh>
    <phoneticPr fontId="2"/>
  </si>
  <si>
    <t>日常生活賠償補償</t>
    <rPh sb="0" eb="4">
      <t>ニチジョウセイカツ</t>
    </rPh>
    <rPh sb="4" eb="6">
      <t>バイショウ</t>
    </rPh>
    <rPh sb="6" eb="8">
      <t>ホショウ</t>
    </rPh>
    <phoneticPr fontId="2"/>
  </si>
  <si>
    <t>受託物賠償責任補償</t>
    <rPh sb="0" eb="2">
      <t>ジュタク</t>
    </rPh>
    <rPh sb="2" eb="3">
      <t>ブツ</t>
    </rPh>
    <rPh sb="3" eb="5">
      <t>バイショウ</t>
    </rPh>
    <rPh sb="5" eb="7">
      <t>セキニン</t>
    </rPh>
    <rPh sb="7" eb="9">
      <t>ホショウ</t>
    </rPh>
    <phoneticPr fontId="2"/>
  </si>
  <si>
    <t>八大疾病一時金</t>
    <rPh sb="0" eb="2">
      <t>ハチダイ</t>
    </rPh>
    <rPh sb="2" eb="4">
      <t>シッペイ</t>
    </rPh>
    <rPh sb="4" eb="7">
      <t>イチジキン</t>
    </rPh>
    <rPh sb="6" eb="7">
      <t>キン</t>
    </rPh>
    <phoneticPr fontId="2"/>
  </si>
  <si>
    <t>本人介護一時金</t>
    <rPh sb="0" eb="2">
      <t>ホンニン</t>
    </rPh>
    <rPh sb="2" eb="4">
      <t>カイゴ</t>
    </rPh>
    <rPh sb="4" eb="7">
      <t>イチジキン</t>
    </rPh>
    <phoneticPr fontId="2"/>
  </si>
  <si>
    <t>全年齢共通</t>
    <rPh sb="1" eb="3">
      <t>ネンレイ</t>
    </rPh>
    <phoneticPr fontId="2"/>
  </si>
  <si>
    <t>全年令共通</t>
    <rPh sb="0" eb="1">
      <t>ゼン</t>
    </rPh>
    <rPh sb="1" eb="3">
      <t>ネンレイ</t>
    </rPh>
    <rPh sb="3" eb="5">
      <t>キョウツウ</t>
    </rPh>
    <phoneticPr fontId="2"/>
  </si>
  <si>
    <t>年令</t>
    <rPh sb="0" eb="2">
      <t>ネンレイ</t>
    </rPh>
    <phoneticPr fontId="2"/>
  </si>
  <si>
    <t>年令区分</t>
    <rPh sb="0" eb="2">
      <t>ネンレイ</t>
    </rPh>
    <rPh sb="2" eb="4">
      <t>クブン</t>
    </rPh>
    <phoneticPr fontId="2"/>
  </si>
  <si>
    <t>口数</t>
    <rPh sb="0" eb="2">
      <t>クチスウ</t>
    </rPh>
    <phoneticPr fontId="2"/>
  </si>
  <si>
    <t>ｵﾌﾟｼｮﾝ1</t>
    <phoneticPr fontId="2"/>
  </si>
  <si>
    <t>ｵﾌﾟｼｮﾝ2</t>
    <phoneticPr fontId="2"/>
  </si>
  <si>
    <t>ｵﾌﾟｼｮﾝ3</t>
    <phoneticPr fontId="2"/>
  </si>
  <si>
    <t>ｵﾌﾟｼｮﾝ4</t>
    <phoneticPr fontId="2"/>
  </si>
  <si>
    <t>ｵﾌﾟｼｮﾝ5</t>
    <phoneticPr fontId="2"/>
  </si>
  <si>
    <t>ｵﾌﾟｼｮﾝ6</t>
    <phoneticPr fontId="2"/>
  </si>
  <si>
    <t>保険料（円）</t>
    <rPh sb="0" eb="3">
      <t>ホケンリョウ</t>
    </rPh>
    <rPh sb="4" eb="5">
      <t>エン</t>
    </rPh>
    <phoneticPr fontId="2"/>
  </si>
  <si>
    <t>SA</t>
  </si>
  <si>
    <t>SS</t>
  </si>
  <si>
    <t>SC_5-9</t>
  </si>
  <si>
    <t>SC_10-14</t>
  </si>
  <si>
    <t>SC_15-19</t>
  </si>
  <si>
    <t>SC_20-24</t>
  </si>
  <si>
    <t>SC_25-29</t>
  </si>
  <si>
    <t>SC_30-34</t>
  </si>
  <si>
    <t>SC_35-39</t>
  </si>
  <si>
    <t>SC_40-44</t>
  </si>
  <si>
    <t>SC_45-49</t>
  </si>
  <si>
    <t>SC_50-54</t>
  </si>
  <si>
    <t>SC_55-59</t>
  </si>
  <si>
    <t>SC_60-64</t>
  </si>
  <si>
    <t>SC_65-69</t>
  </si>
  <si>
    <t>SC_70-74</t>
  </si>
  <si>
    <t>SC_75-79</t>
  </si>
  <si>
    <t>SC_80-84</t>
  </si>
  <si>
    <t>SC_85-89</t>
  </si>
  <si>
    <t>71_5-9</t>
    <phoneticPr fontId="2"/>
  </si>
  <si>
    <t>71_10-14</t>
    <phoneticPr fontId="2"/>
  </si>
  <si>
    <t>71_15-19</t>
    <phoneticPr fontId="2"/>
  </si>
  <si>
    <t>71_20-24</t>
    <phoneticPr fontId="2"/>
  </si>
  <si>
    <t>71_25-29</t>
    <phoneticPr fontId="2"/>
  </si>
  <si>
    <t>71_30-34</t>
    <phoneticPr fontId="2"/>
  </si>
  <si>
    <t>71_35-39</t>
    <phoneticPr fontId="2"/>
  </si>
  <si>
    <t>71_40-44</t>
    <phoneticPr fontId="2"/>
  </si>
  <si>
    <t>71_45-49</t>
    <phoneticPr fontId="2"/>
  </si>
  <si>
    <t>71_50-54</t>
    <phoneticPr fontId="2"/>
  </si>
  <si>
    <t>71_55-59</t>
    <phoneticPr fontId="2"/>
  </si>
  <si>
    <t>71_60-64</t>
    <phoneticPr fontId="2"/>
  </si>
  <si>
    <t>71_65-69</t>
    <phoneticPr fontId="2"/>
  </si>
  <si>
    <t>71_70-74</t>
    <phoneticPr fontId="2"/>
  </si>
  <si>
    <t>71_75-79</t>
    <phoneticPr fontId="2"/>
  </si>
  <si>
    <t>71_80-84</t>
    <phoneticPr fontId="2"/>
  </si>
  <si>
    <t>71_85-89</t>
    <phoneticPr fontId="2"/>
  </si>
  <si>
    <t>72_5-9</t>
    <phoneticPr fontId="2"/>
  </si>
  <si>
    <t>72_10-14</t>
    <phoneticPr fontId="2"/>
  </si>
  <si>
    <t>72_15-19</t>
    <phoneticPr fontId="2"/>
  </si>
  <si>
    <t>72_20-24</t>
    <phoneticPr fontId="2"/>
  </si>
  <si>
    <t>72_25-29</t>
    <phoneticPr fontId="2"/>
  </si>
  <si>
    <t>72_30-34</t>
    <phoneticPr fontId="2"/>
  </si>
  <si>
    <t>72_35-39</t>
    <phoneticPr fontId="2"/>
  </si>
  <si>
    <t>72_40-44</t>
    <phoneticPr fontId="2"/>
  </si>
  <si>
    <t>72_45-49</t>
    <phoneticPr fontId="2"/>
  </si>
  <si>
    <t>72_50-54</t>
    <phoneticPr fontId="2"/>
  </si>
  <si>
    <t>72_55-59</t>
    <phoneticPr fontId="2"/>
  </si>
  <si>
    <t>72_60-64</t>
    <phoneticPr fontId="2"/>
  </si>
  <si>
    <t>72_65-69</t>
    <phoneticPr fontId="2"/>
  </si>
  <si>
    <t>72_70-74</t>
    <phoneticPr fontId="2"/>
  </si>
  <si>
    <t>72_75-79</t>
    <phoneticPr fontId="2"/>
  </si>
  <si>
    <t>72_80-84</t>
    <phoneticPr fontId="2"/>
  </si>
  <si>
    <t>72_85-89</t>
    <phoneticPr fontId="2"/>
  </si>
  <si>
    <t>81_5-9</t>
    <phoneticPr fontId="2"/>
  </si>
  <si>
    <t>81_10-14</t>
    <phoneticPr fontId="2"/>
  </si>
  <si>
    <t>81_15-19</t>
    <phoneticPr fontId="2"/>
  </si>
  <si>
    <t>81_20-24</t>
    <phoneticPr fontId="2"/>
  </si>
  <si>
    <t>81_25-29</t>
    <phoneticPr fontId="2"/>
  </si>
  <si>
    <t>81_30-34</t>
    <phoneticPr fontId="2"/>
  </si>
  <si>
    <t>81_35-39</t>
    <phoneticPr fontId="2"/>
  </si>
  <si>
    <t>81_40-44</t>
    <phoneticPr fontId="2"/>
  </si>
  <si>
    <t>81_45-49</t>
    <phoneticPr fontId="2"/>
  </si>
  <si>
    <t>81_50-54</t>
    <phoneticPr fontId="2"/>
  </si>
  <si>
    <t>81_55-59</t>
    <phoneticPr fontId="2"/>
  </si>
  <si>
    <t>81_60-64</t>
    <phoneticPr fontId="2"/>
  </si>
  <si>
    <t>81_65-69</t>
    <phoneticPr fontId="2"/>
  </si>
  <si>
    <t>81_70-74</t>
    <phoneticPr fontId="2"/>
  </si>
  <si>
    <t>81_75-79</t>
    <phoneticPr fontId="2"/>
  </si>
  <si>
    <t>81_80-84</t>
    <phoneticPr fontId="2"/>
  </si>
  <si>
    <t>81_85-89</t>
    <phoneticPr fontId="2"/>
  </si>
  <si>
    <t>90_5-9</t>
    <phoneticPr fontId="2"/>
  </si>
  <si>
    <t>90_10-14</t>
    <phoneticPr fontId="2"/>
  </si>
  <si>
    <t>90_15-19</t>
    <phoneticPr fontId="2"/>
  </si>
  <si>
    <t>90_20-24</t>
    <phoneticPr fontId="2"/>
  </si>
  <si>
    <t>90_25-29</t>
    <phoneticPr fontId="2"/>
  </si>
  <si>
    <t>90_30-34</t>
    <phoneticPr fontId="2"/>
  </si>
  <si>
    <t>90_35-39</t>
    <phoneticPr fontId="2"/>
  </si>
  <si>
    <t>90_40-44</t>
    <phoneticPr fontId="2"/>
  </si>
  <si>
    <t>90_45-49</t>
    <phoneticPr fontId="2"/>
  </si>
  <si>
    <t>90_50-54</t>
    <phoneticPr fontId="2"/>
  </si>
  <si>
    <t>90_55-59</t>
    <phoneticPr fontId="2"/>
  </si>
  <si>
    <t>90_60-64</t>
    <phoneticPr fontId="2"/>
  </si>
  <si>
    <t>90_65-69</t>
    <phoneticPr fontId="2"/>
  </si>
  <si>
    <t>90_70-74</t>
    <phoneticPr fontId="2"/>
  </si>
  <si>
    <t>90_75-79</t>
    <phoneticPr fontId="2"/>
  </si>
  <si>
    <t>90_80-84</t>
    <phoneticPr fontId="2"/>
  </si>
  <si>
    <t>90_85-89</t>
    <phoneticPr fontId="2"/>
  </si>
  <si>
    <t>91_5-9</t>
    <phoneticPr fontId="2"/>
  </si>
  <si>
    <t>91_10-14</t>
    <phoneticPr fontId="2"/>
  </si>
  <si>
    <t>91_15-19</t>
    <phoneticPr fontId="2"/>
  </si>
  <si>
    <t>91_20-24</t>
    <phoneticPr fontId="2"/>
  </si>
  <si>
    <t>91_25-29</t>
    <phoneticPr fontId="2"/>
  </si>
  <si>
    <t>91_30-34</t>
    <phoneticPr fontId="2"/>
  </si>
  <si>
    <t>91_35-39</t>
    <phoneticPr fontId="2"/>
  </si>
  <si>
    <t>91_40-44</t>
    <phoneticPr fontId="2"/>
  </si>
  <si>
    <t>91_45-49</t>
    <phoneticPr fontId="2"/>
  </si>
  <si>
    <t>91_50-54</t>
    <phoneticPr fontId="2"/>
  </si>
  <si>
    <t>91_55-59</t>
    <phoneticPr fontId="2"/>
  </si>
  <si>
    <t>91_60-64</t>
    <phoneticPr fontId="2"/>
  </si>
  <si>
    <t>91_65-69</t>
    <phoneticPr fontId="2"/>
  </si>
  <si>
    <t>91_70-74</t>
    <phoneticPr fontId="2"/>
  </si>
  <si>
    <t>91_75-79</t>
    <phoneticPr fontId="2"/>
  </si>
  <si>
    <t>91_80-84</t>
    <phoneticPr fontId="2"/>
  </si>
  <si>
    <t>91_85-89</t>
    <phoneticPr fontId="2"/>
  </si>
  <si>
    <t>102_5-9</t>
    <phoneticPr fontId="2"/>
  </si>
  <si>
    <t>102_10-14</t>
    <phoneticPr fontId="2"/>
  </si>
  <si>
    <t>102_15-19</t>
    <phoneticPr fontId="2"/>
  </si>
  <si>
    <t>102_20-24</t>
    <phoneticPr fontId="2"/>
  </si>
  <si>
    <t>102_25-29</t>
    <phoneticPr fontId="2"/>
  </si>
  <si>
    <t>102_30-34</t>
    <phoneticPr fontId="2"/>
  </si>
  <si>
    <t>102_35-39</t>
    <phoneticPr fontId="2"/>
  </si>
  <si>
    <t>102_40-44</t>
    <phoneticPr fontId="2"/>
  </si>
  <si>
    <t>102_45-49</t>
    <phoneticPr fontId="2"/>
  </si>
  <si>
    <t>102_50-54</t>
    <phoneticPr fontId="2"/>
  </si>
  <si>
    <t>102_55-59</t>
    <phoneticPr fontId="2"/>
  </si>
  <si>
    <t>102_60-64</t>
    <phoneticPr fontId="2"/>
  </si>
  <si>
    <t>102_65-69</t>
    <phoneticPr fontId="2"/>
  </si>
  <si>
    <t>102_70-74</t>
    <phoneticPr fontId="2"/>
  </si>
  <si>
    <t>102_75-79</t>
    <phoneticPr fontId="2"/>
  </si>
  <si>
    <t>102_80-84</t>
    <phoneticPr fontId="2"/>
  </si>
  <si>
    <t>102_85-89</t>
    <phoneticPr fontId="2"/>
  </si>
  <si>
    <t>FS1</t>
  </si>
  <si>
    <t>FS2</t>
  </si>
  <si>
    <t>FS3</t>
  </si>
  <si>
    <t>FS4</t>
  </si>
  <si>
    <t>FB1</t>
  </si>
  <si>
    <t>FB2</t>
  </si>
  <si>
    <t>FB3</t>
  </si>
  <si>
    <t>FB4</t>
  </si>
  <si>
    <t>11(011)</t>
  </si>
  <si>
    <t>大区分</t>
    <rPh sb="0" eb="3">
      <t>ダイクブン</t>
    </rPh>
    <phoneticPr fontId="2"/>
  </si>
  <si>
    <t>小区分</t>
    <rPh sb="0" eb="3">
      <t>ショウクブン</t>
    </rPh>
    <phoneticPr fontId="2"/>
  </si>
  <si>
    <t>72</t>
    <phoneticPr fontId="2"/>
  </si>
  <si>
    <t>72_5-9</t>
    <phoneticPr fontId="2"/>
  </si>
  <si>
    <t>72_10-14</t>
    <phoneticPr fontId="2"/>
  </si>
  <si>
    <t>72_15-19</t>
    <phoneticPr fontId="2"/>
  </si>
  <si>
    <t>72_20-24</t>
    <phoneticPr fontId="2"/>
  </si>
  <si>
    <t>72_25-29</t>
    <phoneticPr fontId="2"/>
  </si>
  <si>
    <t>72_30-34</t>
    <phoneticPr fontId="2"/>
  </si>
  <si>
    <t>72_35-39</t>
    <phoneticPr fontId="2"/>
  </si>
  <si>
    <t>72_40-44</t>
    <phoneticPr fontId="2"/>
  </si>
  <si>
    <t>72_45-49</t>
    <phoneticPr fontId="2"/>
  </si>
  <si>
    <t>72_50-54</t>
    <phoneticPr fontId="2"/>
  </si>
  <si>
    <t>72_55-59</t>
    <phoneticPr fontId="2"/>
  </si>
  <si>
    <t>72_60-64</t>
    <phoneticPr fontId="2"/>
  </si>
  <si>
    <t>72_65-69</t>
    <phoneticPr fontId="2"/>
  </si>
  <si>
    <t>72_70-74</t>
    <phoneticPr fontId="2"/>
  </si>
  <si>
    <t>72_75-79</t>
    <phoneticPr fontId="2"/>
  </si>
  <si>
    <t>72_80-84</t>
    <phoneticPr fontId="2"/>
  </si>
  <si>
    <t>72_85-89</t>
    <phoneticPr fontId="2"/>
  </si>
  <si>
    <t>81</t>
    <phoneticPr fontId="2"/>
  </si>
  <si>
    <t>81_5-9</t>
    <phoneticPr fontId="2"/>
  </si>
  <si>
    <t>81_10-14</t>
    <phoneticPr fontId="2"/>
  </si>
  <si>
    <t>81_15-19</t>
    <phoneticPr fontId="2"/>
  </si>
  <si>
    <t>81_20-24</t>
    <phoneticPr fontId="2"/>
  </si>
  <si>
    <t>81_25-29</t>
    <phoneticPr fontId="2"/>
  </si>
  <si>
    <t>81_30-34</t>
    <phoneticPr fontId="2"/>
  </si>
  <si>
    <t>81_35-39</t>
    <phoneticPr fontId="2"/>
  </si>
  <si>
    <t>81_40-44</t>
    <phoneticPr fontId="2"/>
  </si>
  <si>
    <t>81_45-49</t>
    <phoneticPr fontId="2"/>
  </si>
  <si>
    <t>81_50-54</t>
    <phoneticPr fontId="2"/>
  </si>
  <si>
    <t>81_55-59</t>
    <phoneticPr fontId="2"/>
  </si>
  <si>
    <t>81_60-64</t>
    <phoneticPr fontId="2"/>
  </si>
  <si>
    <t>81_65-69</t>
    <phoneticPr fontId="2"/>
  </si>
  <si>
    <t>81_70-74</t>
    <phoneticPr fontId="2"/>
  </si>
  <si>
    <t>81_75-79</t>
    <phoneticPr fontId="2"/>
  </si>
  <si>
    <t>81_80-84</t>
    <phoneticPr fontId="2"/>
  </si>
  <si>
    <t>81_85-89</t>
    <phoneticPr fontId="2"/>
  </si>
  <si>
    <t>90</t>
    <phoneticPr fontId="2"/>
  </si>
  <si>
    <t>90_5-9</t>
    <phoneticPr fontId="2"/>
  </si>
  <si>
    <t>90_10-14</t>
    <phoneticPr fontId="2"/>
  </si>
  <si>
    <t>90_15-19</t>
    <phoneticPr fontId="2"/>
  </si>
  <si>
    <t>90_20-24</t>
    <phoneticPr fontId="2"/>
  </si>
  <si>
    <t>90_25-29</t>
    <phoneticPr fontId="2"/>
  </si>
  <si>
    <t>90_30-34</t>
    <phoneticPr fontId="2"/>
  </si>
  <si>
    <t>90_35-39</t>
    <phoneticPr fontId="2"/>
  </si>
  <si>
    <t>90_40-44</t>
    <phoneticPr fontId="2"/>
  </si>
  <si>
    <t>90_45-49</t>
    <phoneticPr fontId="2"/>
  </si>
  <si>
    <t>90_50-54</t>
    <phoneticPr fontId="2"/>
  </si>
  <si>
    <t>90_55-59</t>
    <phoneticPr fontId="2"/>
  </si>
  <si>
    <t>90_60-64</t>
    <phoneticPr fontId="2"/>
  </si>
  <si>
    <t>90_65-69</t>
    <phoneticPr fontId="2"/>
  </si>
  <si>
    <t>90_70-74</t>
    <phoneticPr fontId="2"/>
  </si>
  <si>
    <t>90_75-79</t>
    <phoneticPr fontId="2"/>
  </si>
  <si>
    <t>90_80-84</t>
    <phoneticPr fontId="2"/>
  </si>
  <si>
    <t>90_85-89</t>
    <phoneticPr fontId="2"/>
  </si>
  <si>
    <t>91</t>
    <phoneticPr fontId="2"/>
  </si>
  <si>
    <t>91_5-9</t>
    <phoneticPr fontId="2"/>
  </si>
  <si>
    <t>91_10-14</t>
    <phoneticPr fontId="2"/>
  </si>
  <si>
    <t>91_15-19</t>
    <phoneticPr fontId="2"/>
  </si>
  <si>
    <t>91_20-24</t>
    <phoneticPr fontId="2"/>
  </si>
  <si>
    <t>91_25-29</t>
    <phoneticPr fontId="2"/>
  </si>
  <si>
    <t>91_30-34</t>
    <phoneticPr fontId="2"/>
  </si>
  <si>
    <t>91_35-39</t>
    <phoneticPr fontId="2"/>
  </si>
  <si>
    <t>91_40-44</t>
    <phoneticPr fontId="2"/>
  </si>
  <si>
    <t>91_45-49</t>
    <phoneticPr fontId="2"/>
  </si>
  <si>
    <t>91_50-54</t>
    <phoneticPr fontId="2"/>
  </si>
  <si>
    <t>91_55-59</t>
    <phoneticPr fontId="2"/>
  </si>
  <si>
    <t>91_60-64</t>
    <phoneticPr fontId="2"/>
  </si>
  <si>
    <t>91_65-69</t>
    <phoneticPr fontId="2"/>
  </si>
  <si>
    <t>91_70-74</t>
    <phoneticPr fontId="2"/>
  </si>
  <si>
    <t>91_75-79</t>
    <phoneticPr fontId="2"/>
  </si>
  <si>
    <t>91_80-84</t>
    <phoneticPr fontId="2"/>
  </si>
  <si>
    <t>91_85-89</t>
    <phoneticPr fontId="2"/>
  </si>
  <si>
    <t>102</t>
    <phoneticPr fontId="2"/>
  </si>
  <si>
    <t>102_5-9</t>
    <phoneticPr fontId="2"/>
  </si>
  <si>
    <t>102_10-14</t>
    <phoneticPr fontId="2"/>
  </si>
  <si>
    <t>102_15-19</t>
    <phoneticPr fontId="2"/>
  </si>
  <si>
    <t>102_20-24</t>
    <phoneticPr fontId="2"/>
  </si>
  <si>
    <t>102_25-29</t>
    <phoneticPr fontId="2"/>
  </si>
  <si>
    <t>102_30-34</t>
    <phoneticPr fontId="2"/>
  </si>
  <si>
    <t>102_35-39</t>
    <phoneticPr fontId="2"/>
  </si>
  <si>
    <t>102_40-44</t>
    <phoneticPr fontId="2"/>
  </si>
  <si>
    <t>102_45-49</t>
    <phoneticPr fontId="2"/>
  </si>
  <si>
    <t>102_50-54</t>
    <phoneticPr fontId="2"/>
  </si>
  <si>
    <t>102_55-59</t>
    <phoneticPr fontId="2"/>
  </si>
  <si>
    <t>102_60-64</t>
    <phoneticPr fontId="2"/>
  </si>
  <si>
    <t>102_65-69</t>
    <phoneticPr fontId="2"/>
  </si>
  <si>
    <t>102_70-74</t>
    <phoneticPr fontId="2"/>
  </si>
  <si>
    <t>102_75-79</t>
    <phoneticPr fontId="2"/>
  </si>
  <si>
    <t>102_80-84</t>
    <phoneticPr fontId="2"/>
  </si>
  <si>
    <t>102_85-89</t>
    <phoneticPr fontId="2"/>
  </si>
  <si>
    <t>111</t>
    <phoneticPr fontId="2"/>
  </si>
  <si>
    <t>21(021)</t>
  </si>
  <si>
    <t>22(022)</t>
  </si>
  <si>
    <t>31(031)</t>
  </si>
  <si>
    <t>32(032)</t>
  </si>
  <si>
    <t>33(033)</t>
  </si>
  <si>
    <t>42</t>
  </si>
  <si>
    <t>51(051)</t>
  </si>
  <si>
    <t>52(052)</t>
  </si>
  <si>
    <t>53(053)</t>
  </si>
  <si>
    <t>121(141)</t>
  </si>
  <si>
    <t>131(151)</t>
  </si>
  <si>
    <t>SC_0-4</t>
    <phoneticPr fontId="2"/>
  </si>
  <si>
    <t>71_0-4</t>
    <phoneticPr fontId="2"/>
  </si>
  <si>
    <t>72_0-4</t>
    <phoneticPr fontId="2"/>
  </si>
  <si>
    <t>81_0-4</t>
    <phoneticPr fontId="2"/>
  </si>
  <si>
    <t>90_0-4</t>
    <phoneticPr fontId="2"/>
  </si>
  <si>
    <t>91_0-4</t>
    <phoneticPr fontId="2"/>
  </si>
  <si>
    <t>102_0-4</t>
    <phoneticPr fontId="2"/>
  </si>
  <si>
    <t>ｵﾌﾟｼｮﾝ1
保険料</t>
    <rPh sb="8" eb="11">
      <t>ホケンリョウ</t>
    </rPh>
    <phoneticPr fontId="2"/>
  </si>
  <si>
    <t>プラン
保険料</t>
    <rPh sb="4" eb="7">
      <t>ホケンリョウ</t>
    </rPh>
    <phoneticPr fontId="2"/>
  </si>
  <si>
    <t>ｵﾌﾟｼｮﾝ2
保険料</t>
    <rPh sb="8" eb="11">
      <t>ホケンリョウ</t>
    </rPh>
    <phoneticPr fontId="2"/>
  </si>
  <si>
    <t>ｵﾌﾟｼｮﾝ3
保険料</t>
    <rPh sb="8" eb="11">
      <t>ホケンリョウ</t>
    </rPh>
    <phoneticPr fontId="2"/>
  </si>
  <si>
    <t>ｵﾌﾟｼｮﾝ4
保険料</t>
    <rPh sb="8" eb="11">
      <t>ホケンリョウ</t>
    </rPh>
    <phoneticPr fontId="2"/>
  </si>
  <si>
    <t>ｵﾌﾟｼｮﾝ5
保険料</t>
    <rPh sb="8" eb="11">
      <t>ホケンリョウ</t>
    </rPh>
    <phoneticPr fontId="2"/>
  </si>
  <si>
    <t>ｵﾌﾟｼｮﾝ6
保険料</t>
    <rPh sb="8" eb="11">
      <t>ホケンリョウ</t>
    </rPh>
    <phoneticPr fontId="2"/>
  </si>
  <si>
    <t>希望補償開始日：</t>
    <rPh sb="0" eb="2">
      <t>キボウ</t>
    </rPh>
    <rPh sb="2" eb="7">
      <t>ホショウカイシビ</t>
    </rPh>
    <phoneticPr fontId="2"/>
  </si>
  <si>
    <t>SC_0-4</t>
    <phoneticPr fontId="2"/>
  </si>
  <si>
    <t>ホームヘルパー費用（傷害用）</t>
    <phoneticPr fontId="2"/>
  </si>
  <si>
    <t>12か月</t>
    <rPh sb="3" eb="4">
      <t>ゲツ</t>
    </rPh>
    <phoneticPr fontId="2"/>
  </si>
  <si>
    <t>11か月</t>
    <rPh sb="3" eb="4">
      <t>ゲツ</t>
    </rPh>
    <phoneticPr fontId="2"/>
  </si>
  <si>
    <t>10か月</t>
    <rPh sb="3" eb="4">
      <t>ゲツ</t>
    </rPh>
    <phoneticPr fontId="2"/>
  </si>
  <si>
    <t>9か月</t>
    <rPh sb="2" eb="3">
      <t>ゲツ</t>
    </rPh>
    <phoneticPr fontId="2"/>
  </si>
  <si>
    <t>8か月</t>
    <rPh sb="2" eb="3">
      <t>ゲツ</t>
    </rPh>
    <phoneticPr fontId="2"/>
  </si>
  <si>
    <t>7か月</t>
    <rPh sb="2" eb="3">
      <t>ゲツ</t>
    </rPh>
    <phoneticPr fontId="2"/>
  </si>
  <si>
    <t>6か月</t>
    <rPh sb="2" eb="3">
      <t>ゲツ</t>
    </rPh>
    <phoneticPr fontId="2"/>
  </si>
  <si>
    <t>5か月</t>
    <rPh sb="2" eb="3">
      <t>ゲツ</t>
    </rPh>
    <phoneticPr fontId="2"/>
  </si>
  <si>
    <t>4か月</t>
    <rPh sb="2" eb="3">
      <t>ゲツ</t>
    </rPh>
    <phoneticPr fontId="2"/>
  </si>
  <si>
    <t>3か月</t>
    <rPh sb="2" eb="3">
      <t>ゲツ</t>
    </rPh>
    <phoneticPr fontId="2"/>
  </si>
  <si>
    <t>2か月</t>
    <rPh sb="2" eb="3">
      <t>ゲツ</t>
    </rPh>
    <phoneticPr fontId="2"/>
  </si>
  <si>
    <t>1か月</t>
    <rPh sb="2" eb="3">
      <t>ゲツ</t>
    </rPh>
    <phoneticPr fontId="2"/>
  </si>
  <si>
    <t>11(011)</t>
    <phoneticPr fontId="2"/>
  </si>
  <si>
    <t>21(021)</t>
    <phoneticPr fontId="2"/>
  </si>
  <si>
    <t>22(022)</t>
    <phoneticPr fontId="2"/>
  </si>
  <si>
    <t>31(031)</t>
    <phoneticPr fontId="2"/>
  </si>
  <si>
    <t>32(032)</t>
    <phoneticPr fontId="2"/>
  </si>
  <si>
    <t>33(033)</t>
    <phoneticPr fontId="2"/>
  </si>
  <si>
    <t>51(051)</t>
    <phoneticPr fontId="2"/>
  </si>
  <si>
    <t>52(052)</t>
    <phoneticPr fontId="2"/>
  </si>
  <si>
    <t>53(053)</t>
    <phoneticPr fontId="2"/>
  </si>
  <si>
    <t>121(141)</t>
    <phoneticPr fontId="2"/>
  </si>
  <si>
    <t>131(151)</t>
    <phoneticPr fontId="2"/>
  </si>
  <si>
    <t>生年月日</t>
    <rPh sb="0" eb="4">
      <t>セイネンガッピ</t>
    </rPh>
    <phoneticPr fontId="2"/>
  </si>
  <si>
    <t>◆プランおよびオプションのセット番号一覧</t>
    <phoneticPr fontId="2"/>
  </si>
  <si>
    <t>（注）補償内容等詳細については、パンフレットをご覧ください。</t>
    <rPh sb="1" eb="2">
      <t>チュウ</t>
    </rPh>
    <rPh sb="3" eb="7">
      <t>ホショウナイヨウ</t>
    </rPh>
    <rPh sb="7" eb="8">
      <t>ナド</t>
    </rPh>
    <rPh sb="8" eb="10">
      <t>ショウサイ</t>
    </rPh>
    <rPh sb="24" eb="25">
      <t>ラン</t>
    </rPh>
    <phoneticPr fontId="2"/>
  </si>
  <si>
    <t>＜自由設計プラン＞</t>
  </si>
  <si>
    <t>SC：疾病プラン</t>
  </si>
  <si>
    <t>SA：傷害プラン</t>
  </si>
  <si>
    <t>SS：交通傷害プラン</t>
  </si>
  <si>
    <t>＜ファミリープラン＞</t>
  </si>
  <si>
    <t>FB2：ファミリープラン_家族型(2)</t>
  </si>
  <si>
    <t>FB3：ファミリープラン_家族型(3)</t>
  </si>
  <si>
    <t>FB4：ファミリープラン_家族型(4)</t>
  </si>
  <si>
    <t>FS1：ファミリープラン_夫婦型(1)</t>
  </si>
  <si>
    <t>FS2：ファミリープラン_夫婦型(2)</t>
  </si>
  <si>
    <t>FS3：ファミリープラン_夫婦型(3)</t>
  </si>
  <si>
    <t>FS4：ファミリープラン_夫婦型(4)</t>
  </si>
  <si>
    <t>11(011)：日常生活賠償特約</t>
  </si>
  <si>
    <t>21(021)：受託物賠償責任補償特約（保険金額：10万円）</t>
  </si>
  <si>
    <t>22(022)：受託物賠償責任補償特約（保険金額：30万円）</t>
  </si>
  <si>
    <t>31(031)：携行品損害補償特約（保険金額：10万円）</t>
  </si>
  <si>
    <t>32(032)：携行品損害補償特約（保険金額：20万円）</t>
  </si>
  <si>
    <t>33(033)：携行品損害補償特約（保険金額：30万円）</t>
  </si>
  <si>
    <t>42：傷害による家事代行費用等補償特約</t>
  </si>
  <si>
    <t>51(051)：育英費用補償特約（保険金額：1,000万円）</t>
  </si>
  <si>
    <t>52(052)：育英費用補償特約（保険金額：2,000万円）</t>
  </si>
  <si>
    <t>53(053)：育英費用補償特約（保険金額：3,000万円）</t>
  </si>
  <si>
    <t>121(141)：救援者費用等補償特約</t>
  </si>
  <si>
    <t>131(151)：弁護士費用特約</t>
  </si>
  <si>
    <t>FB1：ファミリープラン_家族型(1)</t>
    <phoneticPr fontId="2"/>
  </si>
  <si>
    <t>（家族型）</t>
    <phoneticPr fontId="2"/>
  </si>
  <si>
    <t>（夫婦型）</t>
    <phoneticPr fontId="2"/>
  </si>
  <si>
    <t>ご希望
プラン</t>
    <rPh sb="1" eb="3">
      <t>キボウ</t>
    </rPh>
    <phoneticPr fontId="2"/>
  </si>
  <si>
    <r>
      <t>61：先進医療費用保険金補償特約（保険金額：500万円）</t>
    </r>
    <r>
      <rPr>
        <sz val="11"/>
        <color rgb="FFFF0000"/>
        <rFont val="ＭＳ ゴシック"/>
        <family val="3"/>
        <charset val="128"/>
      </rPr>
      <t>※</t>
    </r>
    <phoneticPr fontId="2"/>
  </si>
  <si>
    <r>
      <t xml:space="preserve">＜自由設計プランのオプション＞ </t>
    </r>
    <r>
      <rPr>
        <sz val="9"/>
        <color rgb="FFFF0000"/>
        <rFont val="ＭＳ ゴシック"/>
        <family val="3"/>
        <charset val="128"/>
      </rPr>
      <t>※がついているオプションはSCプランのみセット可</t>
    </r>
    <phoneticPr fontId="2"/>
  </si>
  <si>
    <r>
      <t>62：先進医療費用保険金補償特約（保険金額：1,000万円）</t>
    </r>
    <r>
      <rPr>
        <sz val="11"/>
        <color rgb="FFFF0000"/>
        <rFont val="ＭＳ ゴシック"/>
        <family val="3"/>
        <charset val="128"/>
      </rPr>
      <t>※</t>
    </r>
    <phoneticPr fontId="2"/>
  </si>
  <si>
    <r>
      <t>71：がん診断保険金補償特約（保険金額：50万円）</t>
    </r>
    <r>
      <rPr>
        <sz val="11"/>
        <color rgb="FFFF0000"/>
        <rFont val="ＭＳ ゴシック"/>
        <family val="3"/>
        <charset val="128"/>
      </rPr>
      <t>※</t>
    </r>
    <phoneticPr fontId="2"/>
  </si>
  <si>
    <r>
      <t>72：がん診断保険金補償特約（保険金額：100万円）</t>
    </r>
    <r>
      <rPr>
        <sz val="11"/>
        <color rgb="FFFF0000"/>
        <rFont val="ＭＳ ゴシック"/>
        <family val="3"/>
        <charset val="128"/>
      </rPr>
      <t>※</t>
    </r>
    <phoneticPr fontId="2"/>
  </si>
  <si>
    <r>
      <t>81：本人介護一時金支払特約</t>
    </r>
    <r>
      <rPr>
        <sz val="11"/>
        <color rgb="FFFF0000"/>
        <rFont val="ＭＳ ゴシック"/>
        <family val="3"/>
        <charset val="128"/>
      </rPr>
      <t>※</t>
    </r>
    <phoneticPr fontId="2"/>
  </si>
  <si>
    <r>
      <t>90：八大疾病一時金補償特約（保険金額：50万円）</t>
    </r>
    <r>
      <rPr>
        <sz val="11"/>
        <color rgb="FFFF0000"/>
        <rFont val="ＭＳ ゴシック"/>
        <family val="3"/>
        <charset val="128"/>
      </rPr>
      <t>※</t>
    </r>
    <phoneticPr fontId="2"/>
  </si>
  <si>
    <r>
      <t>91：八大疾病一時金補償特約（保険金額：100万円）</t>
    </r>
    <r>
      <rPr>
        <sz val="11"/>
        <color rgb="FFFF0000"/>
        <rFont val="ＭＳ ゴシック"/>
        <family val="3"/>
        <charset val="128"/>
      </rPr>
      <t>※</t>
    </r>
    <phoneticPr fontId="2"/>
  </si>
  <si>
    <r>
      <t>102：疾病による家事代行費用等補償特約</t>
    </r>
    <r>
      <rPr>
        <sz val="11"/>
        <color rgb="FFFF0000"/>
        <rFont val="ＭＳ ゴシック"/>
        <family val="3"/>
        <charset val="128"/>
      </rPr>
      <t>※</t>
    </r>
    <phoneticPr fontId="2"/>
  </si>
  <si>
    <r>
      <t>111：女性形成治療保険金補償特約</t>
    </r>
    <r>
      <rPr>
        <sz val="11"/>
        <color rgb="FFFF0000"/>
        <rFont val="ＭＳ ゴシック"/>
        <family val="3"/>
        <charset val="128"/>
      </rPr>
      <t>※</t>
    </r>
    <phoneticPr fontId="2"/>
  </si>
  <si>
    <r>
      <rPr>
        <b/>
        <sz val="14"/>
        <rFont val="ＭＳ ゴシック"/>
        <family val="3"/>
        <charset val="128"/>
      </rPr>
      <t>2026年度</t>
    </r>
    <r>
      <rPr>
        <sz val="14"/>
        <rFont val="ＭＳ ゴシック"/>
        <family val="3"/>
        <charset val="128"/>
      </rPr>
      <t xml:space="preserve"> i-deer新規加入保険料試算シート【退職者団体】</t>
    </r>
    <rPh sb="4" eb="6">
      <t>ネンド</t>
    </rPh>
    <rPh sb="13" eb="15">
      <t>シンキ</t>
    </rPh>
    <rPh sb="15" eb="20">
      <t>カニュウホケンリョウ</t>
    </rPh>
    <rPh sb="20" eb="22">
      <t>シサン</t>
    </rPh>
    <rPh sb="26" eb="29">
      <t>タイショクシャ</t>
    </rPh>
    <rPh sb="29" eb="31">
      <t>ダンタイ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</si>
</sst>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0&quot;  歳&quot;"/>
    <numFmt numFmtId="177" formatCode="#,##0_);[Red]\(#,##0\)"/>
    <numFmt numFmtId="178" formatCode="#0&quot;  才&quot;"/>
    <numFmt numFmtId="179" formatCode="#0&quot;  才～&quot;"/>
    <numFmt numFmtId="180" formatCode="yyyy/mm/dd"/>
    <numFmt numFmtId="181" formatCode="##&quot;か月&quot;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0000FF"/>
      <name val="ＭＳ ゴシック"/>
      <family val="3"/>
      <charset val="128"/>
    </font>
    <font>
      <sz val="10"/>
      <color rgb="FF0000FF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rgb="FF0000FF"/>
      <name val="ＭＳ Ｐゴシック"/>
      <family val="3"/>
      <charset val="128"/>
    </font>
    <font>
      <sz val="7"/>
      <name val="ＭＳ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</cellStyleXfs>
  <cellXfs count="265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38" fontId="3" fillId="0" borderId="0" xfId="0" applyNumberFormat="1" applyFont="1" applyFill="1" applyBorder="1"/>
    <xf numFmtId="0" fontId="0" fillId="0" borderId="0" xfId="0" applyFont="1" applyFill="1"/>
    <xf numFmtId="0" fontId="0" fillId="0" borderId="0" xfId="0" applyFont="1" applyFill="1" applyBorder="1"/>
    <xf numFmtId="38" fontId="8" fillId="0" borderId="0" xfId="0" applyNumberFormat="1" applyFont="1" applyAlignment="1">
      <alignment horizontal="center" shrinkToFit="1"/>
    </xf>
    <xf numFmtId="0" fontId="8" fillId="0" borderId="0" xfId="0" applyFont="1" applyAlignment="1">
      <alignment shrinkToFit="1"/>
    </xf>
    <xf numFmtId="49" fontId="8" fillId="0" borderId="0" xfId="0" applyNumberFormat="1" applyFont="1" applyAlignment="1">
      <alignment horizontal="center" shrinkToFit="1"/>
    </xf>
    <xf numFmtId="49" fontId="8" fillId="0" borderId="0" xfId="0" applyNumberFormat="1" applyFont="1" applyAlignment="1">
      <alignment shrinkToFit="1"/>
    </xf>
    <xf numFmtId="38" fontId="8" fillId="0" borderId="0" xfId="0" applyNumberFormat="1" applyFont="1" applyAlignment="1">
      <alignment shrinkToFit="1"/>
    </xf>
    <xf numFmtId="0" fontId="8" fillId="0" borderId="0" xfId="0" applyFont="1" applyFill="1"/>
    <xf numFmtId="180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vertical="center"/>
    </xf>
    <xf numFmtId="180" fontId="11" fillId="0" borderId="0" xfId="0" applyNumberFormat="1" applyFont="1" applyFill="1" applyAlignment="1" applyProtection="1">
      <alignment horizontal="center"/>
      <protection locked="0"/>
    </xf>
    <xf numFmtId="0" fontId="11" fillId="0" borderId="0" xfId="0" applyFont="1" applyFill="1" applyAlignment="1" applyProtection="1">
      <alignment horizontal="center"/>
      <protection locked="0"/>
    </xf>
    <xf numFmtId="180" fontId="11" fillId="0" borderId="0" xfId="0" applyNumberFormat="1" applyFont="1" applyFill="1" applyAlignment="1" applyProtection="1">
      <alignment horizontal="center"/>
    </xf>
    <xf numFmtId="0" fontId="11" fillId="0" borderId="0" xfId="0" applyFont="1" applyFill="1" applyAlignment="1" applyProtection="1">
      <alignment horizontal="center"/>
    </xf>
    <xf numFmtId="38" fontId="8" fillId="0" borderId="0" xfId="0" applyNumberFormat="1" applyFont="1" applyFill="1"/>
    <xf numFmtId="38" fontId="8" fillId="0" borderId="0" xfId="0" applyNumberFormat="1" applyFont="1" applyFill="1" applyAlignment="1"/>
    <xf numFmtId="0" fontId="13" fillId="0" borderId="0" xfId="0" applyFont="1" applyFill="1"/>
    <xf numFmtId="0" fontId="8" fillId="0" borderId="2" xfId="0" applyFont="1" applyFill="1" applyBorder="1" applyAlignment="1">
      <alignment vertical="center"/>
    </xf>
    <xf numFmtId="38" fontId="10" fillId="0" borderId="2" xfId="0" applyNumberFormat="1" applyFont="1" applyFill="1" applyBorder="1" applyAlignment="1">
      <alignment horizontal="center" vertical="center" wrapText="1" shrinkToFit="1"/>
    </xf>
    <xf numFmtId="38" fontId="8" fillId="0" borderId="2" xfId="0" applyNumberFormat="1" applyFont="1" applyFill="1" applyBorder="1" applyAlignment="1">
      <alignment horizontal="center" vertical="center"/>
    </xf>
    <xf numFmtId="180" fontId="11" fillId="2" borderId="2" xfId="0" applyNumberFormat="1" applyFont="1" applyFill="1" applyBorder="1" applyAlignment="1" applyProtection="1">
      <alignment horizontal="center" vertical="center"/>
      <protection locked="0"/>
    </xf>
    <xf numFmtId="0" fontId="8" fillId="0" borderId="2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38" fontId="8" fillId="0" borderId="2" xfId="0" applyNumberFormat="1" applyFont="1" applyFill="1" applyBorder="1" applyAlignment="1">
      <alignment vertical="center"/>
    </xf>
    <xf numFmtId="38" fontId="8" fillId="0" borderId="0" xfId="0" applyNumberFormat="1" applyFont="1" applyFill="1" applyAlignment="1">
      <alignment horizontal="right" vertical="center"/>
    </xf>
    <xf numFmtId="38" fontId="8" fillId="0" borderId="6" xfId="0" applyNumberFormat="1" applyFont="1" applyFill="1" applyBorder="1" applyAlignment="1">
      <alignment vertical="center"/>
    </xf>
    <xf numFmtId="0" fontId="3" fillId="0" borderId="2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181" fontId="3" fillId="0" borderId="3" xfId="0" applyNumberFormat="1" applyFont="1" applyFill="1" applyBorder="1" applyAlignment="1">
      <alignment horizontal="center"/>
    </xf>
    <xf numFmtId="181" fontId="3" fillId="0" borderId="4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38" fontId="3" fillId="0" borderId="1" xfId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24" xfId="0" applyFont="1" applyFill="1" applyBorder="1"/>
    <xf numFmtId="181" fontId="3" fillId="0" borderId="25" xfId="0" applyNumberFormat="1" applyFont="1" applyFill="1" applyBorder="1" applyAlignment="1">
      <alignment horizontal="center"/>
    </xf>
    <xf numFmtId="181" fontId="3" fillId="0" borderId="26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181" fontId="3" fillId="0" borderId="17" xfId="0" applyNumberFormat="1" applyFont="1" applyFill="1" applyBorder="1" applyAlignment="1">
      <alignment horizontal="center"/>
    </xf>
    <xf numFmtId="181" fontId="3" fillId="0" borderId="18" xfId="0" applyNumberFormat="1" applyFont="1" applyFill="1" applyBorder="1" applyAlignment="1">
      <alignment horizontal="center"/>
    </xf>
    <xf numFmtId="181" fontId="3" fillId="0" borderId="19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6" xfId="0" applyFont="1" applyFill="1" applyBorder="1"/>
    <xf numFmtId="181" fontId="3" fillId="0" borderId="5" xfId="0" applyNumberFormat="1" applyFont="1" applyFill="1" applyBorder="1" applyAlignment="1">
      <alignment horizontal="center"/>
    </xf>
    <xf numFmtId="179" fontId="5" fillId="0" borderId="11" xfId="0" applyNumberFormat="1" applyFont="1" applyFill="1" applyBorder="1" applyAlignment="1" applyProtection="1">
      <alignment horizontal="center"/>
      <protection hidden="1"/>
    </xf>
    <xf numFmtId="178" fontId="5" fillId="0" borderId="35" xfId="0" applyNumberFormat="1" applyFont="1" applyFill="1" applyBorder="1" applyAlignment="1" applyProtection="1">
      <alignment horizontal="center"/>
      <protection hidden="1"/>
    </xf>
    <xf numFmtId="179" fontId="5" fillId="0" borderId="12" xfId="0" applyNumberFormat="1" applyFont="1" applyFill="1" applyBorder="1" applyAlignment="1" applyProtection="1">
      <alignment horizontal="center"/>
      <protection hidden="1"/>
    </xf>
    <xf numFmtId="178" fontId="5" fillId="0" borderId="22" xfId="0" applyNumberFormat="1" applyFont="1" applyFill="1" applyBorder="1" applyAlignment="1" applyProtection="1">
      <alignment horizontal="center"/>
      <protection hidden="1"/>
    </xf>
    <xf numFmtId="179" fontId="5" fillId="0" borderId="13" xfId="0" applyNumberFormat="1" applyFont="1" applyFill="1" applyBorder="1" applyAlignment="1" applyProtection="1">
      <alignment horizontal="center"/>
      <protection hidden="1"/>
    </xf>
    <xf numFmtId="178" fontId="5" fillId="0" borderId="23" xfId="0" applyNumberFormat="1" applyFont="1" applyFill="1" applyBorder="1" applyAlignment="1" applyProtection="1">
      <alignment horizontal="center"/>
      <protection hidden="1"/>
    </xf>
    <xf numFmtId="38" fontId="0" fillId="0" borderId="9" xfId="1" applyFont="1" applyFill="1" applyBorder="1"/>
    <xf numFmtId="38" fontId="0" fillId="0" borderId="10" xfId="1" applyFont="1" applyFill="1" applyBorder="1"/>
    <xf numFmtId="38" fontId="0" fillId="0" borderId="2" xfId="1" applyFont="1" applyFill="1" applyBorder="1"/>
    <xf numFmtId="38" fontId="0" fillId="0" borderId="1" xfId="1" applyFont="1" applyFill="1" applyBorder="1"/>
    <xf numFmtId="38" fontId="3" fillId="0" borderId="8" xfId="1" applyFont="1" applyFill="1" applyBorder="1" applyAlignment="1">
      <alignment horizontal="right"/>
    </xf>
    <xf numFmtId="38" fontId="0" fillId="0" borderId="7" xfId="1" applyFont="1" applyFill="1" applyBorder="1"/>
    <xf numFmtId="38" fontId="0" fillId="0" borderId="8" xfId="1" applyFont="1" applyFill="1" applyBorder="1"/>
    <xf numFmtId="38" fontId="3" fillId="0" borderId="10" xfId="1" applyFont="1" applyFill="1" applyBorder="1" applyAlignment="1">
      <alignment horizontal="right"/>
    </xf>
    <xf numFmtId="38" fontId="3" fillId="0" borderId="1" xfId="2" applyFont="1" applyFill="1" applyBorder="1" applyAlignment="1">
      <alignment horizontal="right"/>
    </xf>
    <xf numFmtId="38" fontId="0" fillId="0" borderId="36" xfId="2" applyFont="1" applyFill="1" applyBorder="1"/>
    <xf numFmtId="38" fontId="0" fillId="0" borderId="37" xfId="2" applyFont="1" applyFill="1" applyBorder="1"/>
    <xf numFmtId="38" fontId="0" fillId="0" borderId="2" xfId="2" applyFont="1" applyFill="1" applyBorder="1"/>
    <xf numFmtId="38" fontId="0" fillId="0" borderId="1" xfId="2" applyFont="1" applyFill="1" applyBorder="1"/>
    <xf numFmtId="38" fontId="3" fillId="0" borderId="8" xfId="2" applyFont="1" applyFill="1" applyBorder="1" applyAlignment="1">
      <alignment horizontal="right"/>
    </xf>
    <xf numFmtId="38" fontId="0" fillId="0" borderId="32" xfId="2" applyFont="1" applyFill="1" applyBorder="1"/>
    <xf numFmtId="38" fontId="0" fillId="0" borderId="34" xfId="2" applyFont="1" applyFill="1" applyBorder="1"/>
    <xf numFmtId="38" fontId="0" fillId="0" borderId="0" xfId="2" applyFont="1" applyFill="1" applyBorder="1"/>
    <xf numFmtId="177" fontId="0" fillId="0" borderId="7" xfId="2" applyNumberFormat="1" applyFont="1" applyFill="1" applyBorder="1"/>
    <xf numFmtId="177" fontId="0" fillId="0" borderId="8" xfId="2" applyNumberFormat="1" applyFont="1" applyFill="1" applyBorder="1"/>
    <xf numFmtId="38" fontId="3" fillId="0" borderId="26" xfId="2" applyFont="1" applyFill="1" applyBorder="1" applyAlignment="1">
      <alignment horizontal="center"/>
    </xf>
    <xf numFmtId="38" fontId="0" fillId="0" borderId="3" xfId="2" applyFont="1" applyFill="1" applyBorder="1"/>
    <xf numFmtId="38" fontId="0" fillId="0" borderId="4" xfId="2" applyFont="1" applyFill="1" applyBorder="1"/>
    <xf numFmtId="38" fontId="3" fillId="0" borderId="41" xfId="2" applyFont="1" applyFill="1" applyBorder="1" applyAlignment="1">
      <alignment horizontal="center"/>
    </xf>
    <xf numFmtId="38" fontId="0" fillId="0" borderId="9" xfId="2" applyFont="1" applyFill="1" applyBorder="1"/>
    <xf numFmtId="38" fontId="0" fillId="0" borderId="10" xfId="2" applyFont="1" applyFill="1" applyBorder="1"/>
    <xf numFmtId="38" fontId="3" fillId="0" borderId="28" xfId="2" applyFont="1" applyFill="1" applyBorder="1" applyAlignment="1">
      <alignment horizontal="center"/>
    </xf>
    <xf numFmtId="38" fontId="0" fillId="0" borderId="7" xfId="2" applyFont="1" applyFill="1" applyBorder="1"/>
    <xf numFmtId="38" fontId="0" fillId="0" borderId="8" xfId="2" applyFont="1" applyFill="1" applyBorder="1"/>
    <xf numFmtId="38" fontId="3" fillId="0" borderId="27" xfId="2" applyFont="1" applyFill="1" applyBorder="1" applyAlignment="1">
      <alignment horizontal="center"/>
    </xf>
    <xf numFmtId="177" fontId="0" fillId="0" borderId="36" xfId="2" applyNumberFormat="1" applyFont="1" applyFill="1" applyBorder="1"/>
    <xf numFmtId="177" fontId="0" fillId="0" borderId="37" xfId="2" applyNumberFormat="1" applyFont="1" applyFill="1" applyBorder="1"/>
    <xf numFmtId="38" fontId="15" fillId="0" borderId="29" xfId="1" applyFont="1" applyFill="1" applyBorder="1"/>
    <xf numFmtId="38" fontId="15" fillId="0" borderId="33" xfId="1" applyFont="1" applyFill="1" applyBorder="1"/>
    <xf numFmtId="38" fontId="15" fillId="0" borderId="40" xfId="1" applyFont="1" applyFill="1" applyBorder="1"/>
    <xf numFmtId="38" fontId="3" fillId="3" borderId="5" xfId="0" applyNumberFormat="1" applyFont="1" applyFill="1" applyBorder="1"/>
    <xf numFmtId="38" fontId="3" fillId="3" borderId="3" xfId="0" applyNumberFormat="1" applyFont="1" applyFill="1" applyBorder="1"/>
    <xf numFmtId="38" fontId="3" fillId="3" borderId="4" xfId="0" applyNumberFormat="1" applyFont="1" applyFill="1" applyBorder="1"/>
    <xf numFmtId="38" fontId="15" fillId="0" borderId="39" xfId="2" applyFont="1" applyFill="1" applyBorder="1"/>
    <xf numFmtId="38" fontId="15" fillId="0" borderId="33" xfId="2" applyFont="1" applyFill="1" applyBorder="1"/>
    <xf numFmtId="38" fontId="15" fillId="0" borderId="60" xfId="2" applyFont="1" applyFill="1" applyBorder="1"/>
    <xf numFmtId="179" fontId="5" fillId="0" borderId="48" xfId="0" applyNumberFormat="1" applyFont="1" applyFill="1" applyBorder="1" applyAlignment="1" applyProtection="1">
      <alignment horizontal="center"/>
      <protection hidden="1"/>
    </xf>
    <xf numFmtId="178" fontId="5" fillId="0" borderId="49" xfId="0" applyNumberFormat="1" applyFont="1" applyFill="1" applyBorder="1" applyAlignment="1" applyProtection="1">
      <alignment horizontal="center"/>
      <protection hidden="1"/>
    </xf>
    <xf numFmtId="177" fontId="0" fillId="0" borderId="51" xfId="2" applyNumberFormat="1" applyFont="1" applyFill="1" applyBorder="1"/>
    <xf numFmtId="177" fontId="0" fillId="0" borderId="52" xfId="2" applyNumberFormat="1" applyFont="1" applyFill="1" applyBorder="1"/>
    <xf numFmtId="177" fontId="0" fillId="0" borderId="63" xfId="2" applyNumberFormat="1" applyFont="1" applyFill="1" applyBorder="1"/>
    <xf numFmtId="177" fontId="0" fillId="0" borderId="64" xfId="2" applyNumberFormat="1" applyFont="1" applyFill="1" applyBorder="1"/>
    <xf numFmtId="0" fontId="0" fillId="0" borderId="65" xfId="0" applyFont="1" applyFill="1" applyBorder="1"/>
    <xf numFmtId="0" fontId="0" fillId="0" borderId="61" xfId="0" applyFont="1" applyFill="1" applyBorder="1"/>
    <xf numFmtId="177" fontId="0" fillId="0" borderId="69" xfId="2" applyNumberFormat="1" applyFont="1" applyFill="1" applyBorder="1"/>
    <xf numFmtId="177" fontId="0" fillId="0" borderId="70" xfId="2" applyNumberFormat="1" applyFont="1" applyFill="1" applyBorder="1"/>
    <xf numFmtId="177" fontId="0" fillId="0" borderId="72" xfId="2" applyNumberFormat="1" applyFont="1" applyFill="1" applyBorder="1"/>
    <xf numFmtId="177" fontId="0" fillId="0" borderId="73" xfId="2" applyNumberFormat="1" applyFont="1" applyFill="1" applyBorder="1"/>
    <xf numFmtId="0" fontId="0" fillId="0" borderId="30" xfId="0" applyFont="1" applyFill="1" applyBorder="1"/>
    <xf numFmtId="179" fontId="5" fillId="0" borderId="74" xfId="0" applyNumberFormat="1" applyFont="1" applyFill="1" applyBorder="1" applyAlignment="1" applyProtection="1">
      <alignment horizontal="center"/>
      <protection hidden="1"/>
    </xf>
    <xf numFmtId="178" fontId="5" fillId="0" borderId="75" xfId="0" applyNumberFormat="1" applyFont="1" applyFill="1" applyBorder="1" applyAlignment="1" applyProtection="1">
      <alignment horizontal="center"/>
      <protection hidden="1"/>
    </xf>
    <xf numFmtId="179" fontId="5" fillId="0" borderId="77" xfId="0" applyNumberFormat="1" applyFont="1" applyFill="1" applyBorder="1" applyAlignment="1" applyProtection="1">
      <alignment horizontal="center"/>
      <protection hidden="1"/>
    </xf>
    <xf numFmtId="178" fontId="5" fillId="0" borderId="78" xfId="0" applyNumberFormat="1" applyFont="1" applyFill="1" applyBorder="1" applyAlignment="1" applyProtection="1">
      <alignment horizontal="center"/>
      <protection hidden="1"/>
    </xf>
    <xf numFmtId="179" fontId="5" fillId="0" borderId="66" xfId="0" applyNumberFormat="1" applyFont="1" applyFill="1" applyBorder="1" applyAlignment="1" applyProtection="1">
      <alignment horizontal="center"/>
      <protection hidden="1"/>
    </xf>
    <xf numFmtId="178" fontId="5" fillId="0" borderId="67" xfId="0" applyNumberFormat="1" applyFont="1" applyFill="1" applyBorder="1" applyAlignment="1" applyProtection="1">
      <alignment horizontal="center"/>
      <protection hidden="1"/>
    </xf>
    <xf numFmtId="181" fontId="3" fillId="0" borderId="24" xfId="0" applyNumberFormat="1" applyFont="1" applyFill="1" applyBorder="1" applyAlignment="1">
      <alignment horizontal="center"/>
    </xf>
    <xf numFmtId="177" fontId="15" fillId="0" borderId="79" xfId="2" applyNumberFormat="1" applyFont="1" applyFill="1" applyBorder="1"/>
    <xf numFmtId="177" fontId="15" fillId="0" borderId="80" xfId="2" applyNumberFormat="1" applyFont="1" applyFill="1" applyBorder="1"/>
    <xf numFmtId="177" fontId="15" fillId="0" borderId="81" xfId="2" applyNumberFormat="1" applyFont="1" applyFill="1" applyBorder="1"/>
    <xf numFmtId="177" fontId="3" fillId="3" borderId="5" xfId="2" applyNumberFormat="1" applyFont="1" applyFill="1" applyBorder="1"/>
    <xf numFmtId="177" fontId="3" fillId="3" borderId="3" xfId="0" applyNumberFormat="1" applyFont="1" applyFill="1" applyBorder="1"/>
    <xf numFmtId="177" fontId="3" fillId="3" borderId="3" xfId="2" applyNumberFormat="1" applyFont="1" applyFill="1" applyBorder="1"/>
    <xf numFmtId="177" fontId="3" fillId="3" borderId="4" xfId="2" applyNumberFormat="1" applyFont="1" applyFill="1" applyBorder="1"/>
    <xf numFmtId="177" fontId="15" fillId="0" borderId="50" xfId="2" applyNumberFormat="1" applyFont="1" applyFill="1" applyBorder="1"/>
    <xf numFmtId="0" fontId="3" fillId="0" borderId="6" xfId="0" applyFont="1" applyFill="1" applyBorder="1" applyAlignment="1">
      <alignment horizontal="center" vertical="center" shrinkToFit="1"/>
    </xf>
    <xf numFmtId="38" fontId="15" fillId="0" borderId="5" xfId="2" applyFont="1" applyFill="1" applyBorder="1"/>
    <xf numFmtId="38" fontId="15" fillId="0" borderId="29" xfId="2" applyFont="1" applyFill="1" applyBorder="1"/>
    <xf numFmtId="38" fontId="15" fillId="0" borderId="40" xfId="2" applyFont="1" applyFill="1" applyBorder="1"/>
    <xf numFmtId="177" fontId="15" fillId="0" borderId="33" xfId="0" applyNumberFormat="1" applyFont="1" applyFill="1" applyBorder="1"/>
    <xf numFmtId="177" fontId="15" fillId="0" borderId="40" xfId="0" applyNumberFormat="1" applyFont="1" applyFill="1" applyBorder="1"/>
    <xf numFmtId="0" fontId="0" fillId="0" borderId="0" xfId="0" applyFont="1" applyFill="1" applyAlignment="1">
      <alignment shrinkToFit="1"/>
    </xf>
    <xf numFmtId="0" fontId="3" fillId="0" borderId="0" xfId="0" applyFont="1" applyFill="1" applyBorder="1" applyAlignment="1">
      <alignment horizontal="center" shrinkToFit="1"/>
    </xf>
    <xf numFmtId="0" fontId="0" fillId="0" borderId="0" xfId="0" applyFont="1" applyFill="1" applyBorder="1" applyAlignment="1">
      <alignment shrinkToFit="1"/>
    </xf>
    <xf numFmtId="0" fontId="3" fillId="0" borderId="26" xfId="0" applyFont="1" applyFill="1" applyBorder="1" applyAlignment="1">
      <alignment horizontal="center" shrinkToFit="1"/>
    </xf>
    <xf numFmtId="0" fontId="0" fillId="0" borderId="31" xfId="0" applyFont="1" applyFill="1" applyBorder="1" applyAlignment="1">
      <alignment shrinkToFit="1"/>
    </xf>
    <xf numFmtId="0" fontId="0" fillId="0" borderId="61" xfId="0" applyFont="1" applyFill="1" applyBorder="1" applyAlignment="1">
      <alignment shrinkToFit="1"/>
    </xf>
    <xf numFmtId="0" fontId="3" fillId="0" borderId="15" xfId="0" applyFont="1" applyFill="1" applyBorder="1" applyAlignment="1">
      <alignment horizont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0" fillId="0" borderId="53" xfId="0" applyFont="1" applyFill="1" applyBorder="1"/>
    <xf numFmtId="0" fontId="0" fillId="0" borderId="16" xfId="0" applyFont="1" applyFill="1" applyBorder="1"/>
    <xf numFmtId="0" fontId="4" fillId="0" borderId="65" xfId="0" applyFont="1" applyFill="1" applyBorder="1"/>
    <xf numFmtId="38" fontId="0" fillId="0" borderId="0" xfId="1" applyFont="1" applyFill="1" applyBorder="1"/>
    <xf numFmtId="0" fontId="3" fillId="0" borderId="65" xfId="0" applyFont="1" applyFill="1" applyBorder="1" applyAlignment="1">
      <alignment horizontal="center"/>
    </xf>
    <xf numFmtId="0" fontId="0" fillId="0" borderId="48" xfId="0" applyFont="1" applyFill="1" applyBorder="1"/>
    <xf numFmtId="0" fontId="0" fillId="0" borderId="59" xfId="0" applyFont="1" applyFill="1" applyBorder="1"/>
    <xf numFmtId="0" fontId="0" fillId="0" borderId="49" xfId="0" applyFont="1" applyFill="1" applyBorder="1"/>
    <xf numFmtId="0" fontId="0" fillId="0" borderId="59" xfId="0" applyFont="1" applyFill="1" applyBorder="1" applyAlignment="1">
      <alignment shrinkToFit="1"/>
    </xf>
    <xf numFmtId="0" fontId="8" fillId="0" borderId="0" xfId="0" applyNumberFormat="1" applyFont="1" applyAlignment="1">
      <alignment shrinkToFit="1"/>
    </xf>
    <xf numFmtId="49" fontId="0" fillId="0" borderId="53" xfId="0" applyNumberFormat="1" applyFont="1" applyFill="1" applyBorder="1"/>
    <xf numFmtId="49" fontId="0" fillId="0" borderId="0" xfId="0" applyNumberFormat="1" applyFont="1" applyFill="1" applyBorder="1"/>
    <xf numFmtId="49" fontId="3" fillId="0" borderId="14" xfId="0" applyNumberFormat="1" applyFont="1" applyFill="1" applyBorder="1" applyAlignment="1">
      <alignment horizontal="center"/>
    </xf>
    <xf numFmtId="49" fontId="3" fillId="0" borderId="54" xfId="2" applyNumberFormat="1" applyFont="1" applyFill="1" applyBorder="1" applyAlignment="1">
      <alignment horizontal="right"/>
    </xf>
    <xf numFmtId="49" fontId="3" fillId="0" borderId="55" xfId="2" applyNumberFormat="1" applyFont="1" applyFill="1" applyBorder="1" applyAlignment="1">
      <alignment horizontal="right"/>
    </xf>
    <xf numFmtId="49" fontId="3" fillId="0" borderId="56" xfId="2" applyNumberFormat="1" applyFont="1" applyFill="1" applyBorder="1" applyAlignment="1">
      <alignment horizontal="right"/>
    </xf>
    <xf numFmtId="49" fontId="0" fillId="3" borderId="25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49" fontId="3" fillId="0" borderId="25" xfId="0" applyNumberFormat="1" applyFont="1" applyFill="1" applyBorder="1" applyAlignment="1">
      <alignment horizontal="center"/>
    </xf>
    <xf numFmtId="49" fontId="5" fillId="3" borderId="24" xfId="0" applyNumberFormat="1" applyFont="1" applyFill="1" applyBorder="1" applyAlignment="1" applyProtection="1">
      <alignment horizontal="center"/>
      <protection hidden="1"/>
    </xf>
    <xf numFmtId="49" fontId="5" fillId="0" borderId="71" xfId="0" applyNumberFormat="1" applyFont="1" applyFill="1" applyBorder="1" applyAlignment="1" applyProtection="1">
      <alignment horizontal="center"/>
      <protection hidden="1"/>
    </xf>
    <xf numFmtId="49" fontId="5" fillId="0" borderId="62" xfId="0" applyNumberFormat="1" applyFont="1" applyFill="1" applyBorder="1" applyAlignment="1" applyProtection="1">
      <alignment horizontal="center"/>
      <protection hidden="1"/>
    </xf>
    <xf numFmtId="49" fontId="5" fillId="0" borderId="68" xfId="0" applyNumberFormat="1" applyFont="1" applyFill="1" applyBorder="1" applyAlignment="1" applyProtection="1">
      <alignment horizontal="center"/>
      <protection hidden="1"/>
    </xf>
    <xf numFmtId="49" fontId="5" fillId="0" borderId="59" xfId="0" applyNumberFormat="1" applyFont="1" applyFill="1" applyBorder="1" applyAlignment="1" applyProtection="1">
      <alignment horizontal="center"/>
      <protection hidden="1"/>
    </xf>
    <xf numFmtId="49" fontId="0" fillId="0" borderId="59" xfId="0" applyNumberFormat="1" applyFont="1" applyFill="1" applyBorder="1"/>
    <xf numFmtId="49" fontId="0" fillId="0" borderId="0" xfId="0" applyNumberFormat="1" applyFont="1" applyFill="1"/>
    <xf numFmtId="49" fontId="0" fillId="0" borderId="53" xfId="0" applyNumberFormat="1" applyFont="1" applyFill="1" applyBorder="1" applyAlignment="1">
      <alignment horizontal="center"/>
    </xf>
    <xf numFmtId="49" fontId="0" fillId="0" borderId="25" xfId="2" applyNumberFormat="1" applyFont="1" applyFill="1" applyBorder="1" applyAlignment="1">
      <alignment horizontal="center"/>
    </xf>
    <xf numFmtId="49" fontId="0" fillId="0" borderId="58" xfId="2" applyNumberFormat="1" applyFont="1" applyFill="1" applyBorder="1" applyAlignment="1">
      <alignment horizontal="center"/>
    </xf>
    <xf numFmtId="49" fontId="0" fillId="0" borderId="57" xfId="2" applyNumberFormat="1" applyFont="1" applyFill="1" applyBorder="1" applyAlignment="1">
      <alignment horizontal="center"/>
    </xf>
    <xf numFmtId="49" fontId="0" fillId="0" borderId="55" xfId="2" applyNumberFormat="1" applyFont="1" applyFill="1" applyBorder="1" applyAlignment="1">
      <alignment horizontal="center"/>
    </xf>
    <xf numFmtId="49" fontId="0" fillId="0" borderId="25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 applyProtection="1">
      <alignment horizontal="center"/>
      <protection hidden="1"/>
    </xf>
    <xf numFmtId="49" fontId="0" fillId="0" borderId="15" xfId="0" applyNumberFormat="1" applyFont="1" applyFill="1" applyBorder="1" applyAlignment="1">
      <alignment horizontal="center"/>
    </xf>
    <xf numFmtId="49" fontId="0" fillId="0" borderId="55" xfId="1" applyNumberFormat="1" applyFont="1" applyFill="1" applyBorder="1" applyAlignment="1">
      <alignment horizontal="right"/>
    </xf>
    <xf numFmtId="49" fontId="0" fillId="0" borderId="57" xfId="1" applyNumberFormat="1" applyFont="1" applyFill="1" applyBorder="1" applyAlignment="1">
      <alignment horizontal="right"/>
    </xf>
    <xf numFmtId="49" fontId="0" fillId="0" borderId="14" xfId="0" applyNumberFormat="1" applyFont="1" applyFill="1" applyBorder="1" applyAlignment="1">
      <alignment horizontal="center"/>
    </xf>
    <xf numFmtId="49" fontId="0" fillId="0" borderId="54" xfId="1" applyNumberFormat="1" applyFont="1" applyFill="1" applyBorder="1" applyAlignment="1">
      <alignment horizontal="right"/>
    </xf>
    <xf numFmtId="49" fontId="0" fillId="0" borderId="43" xfId="1" applyNumberFormat="1" applyFont="1" applyFill="1" applyBorder="1" applyAlignment="1">
      <alignment horizontal="right"/>
    </xf>
    <xf numFmtId="49" fontId="0" fillId="0" borderId="45" xfId="0" applyNumberFormat="1" applyFont="1" applyFill="1" applyBorder="1" applyAlignment="1">
      <alignment horizontal="center"/>
    </xf>
    <xf numFmtId="0" fontId="16" fillId="0" borderId="2" xfId="0" applyFont="1" applyBorder="1" applyAlignment="1">
      <alignment horizontal="center" vertical="center" wrapText="1"/>
    </xf>
    <xf numFmtId="180" fontId="12" fillId="2" borderId="2" xfId="0" applyNumberFormat="1" applyFont="1" applyFill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 wrapText="1" shrinkToFit="1"/>
    </xf>
    <xf numFmtId="0" fontId="12" fillId="2" borderId="2" xfId="0" applyFont="1" applyFill="1" applyBorder="1" applyAlignment="1">
      <alignment horizontal="center" vertical="center" shrinkToFit="1"/>
    </xf>
    <xf numFmtId="38" fontId="9" fillId="0" borderId="2" xfId="0" applyNumberFormat="1" applyFont="1" applyBorder="1" applyAlignment="1">
      <alignment horizontal="center" vertical="center" wrapText="1" shrinkToFit="1"/>
    </xf>
    <xf numFmtId="38" fontId="10" fillId="0" borderId="2" xfId="0" applyNumberFormat="1" applyFont="1" applyBorder="1" applyAlignment="1">
      <alignment horizontal="center" vertical="center" wrapText="1" shrinkToFit="1"/>
    </xf>
    <xf numFmtId="0" fontId="8" fillId="5" borderId="0" xfId="0" applyFont="1" applyFill="1"/>
    <xf numFmtId="0" fontId="18" fillId="5" borderId="0" xfId="0" applyFont="1" applyFill="1"/>
    <xf numFmtId="0" fontId="8" fillId="5" borderId="82" xfId="0" applyFont="1" applyFill="1" applyBorder="1"/>
    <xf numFmtId="0" fontId="8" fillId="5" borderId="55" xfId="0" applyFont="1" applyFill="1" applyBorder="1"/>
    <xf numFmtId="0" fontId="8" fillId="5" borderId="83" xfId="0" applyFont="1" applyFill="1" applyBorder="1"/>
    <xf numFmtId="0" fontId="8" fillId="5" borderId="84" xfId="0" applyFont="1" applyFill="1" applyBorder="1"/>
    <xf numFmtId="0" fontId="8" fillId="5" borderId="85" xfId="0" applyFont="1" applyFill="1" applyBorder="1"/>
    <xf numFmtId="0" fontId="8" fillId="5" borderId="86" xfId="0" applyFont="1" applyFill="1" applyBorder="1"/>
    <xf numFmtId="0" fontId="8" fillId="5" borderId="87" xfId="0" applyFont="1" applyFill="1" applyBorder="1"/>
    <xf numFmtId="0" fontId="8" fillId="5" borderId="62" xfId="0" applyFont="1" applyFill="1" applyBorder="1"/>
    <xf numFmtId="0" fontId="8" fillId="5" borderId="88" xfId="0" applyFont="1" applyFill="1" applyBorder="1"/>
    <xf numFmtId="0" fontId="8" fillId="5" borderId="89" xfId="0" applyFont="1" applyFill="1" applyBorder="1"/>
    <xf numFmtId="0" fontId="8" fillId="5" borderId="90" xfId="0" applyFont="1" applyFill="1" applyBorder="1"/>
    <xf numFmtId="0" fontId="8" fillId="5" borderId="91" xfId="0" applyFont="1" applyFill="1" applyBorder="1"/>
    <xf numFmtId="0" fontId="8" fillId="5" borderId="92" xfId="0" applyFont="1" applyFill="1" applyBorder="1"/>
    <xf numFmtId="0" fontId="8" fillId="5" borderId="56" xfId="0" applyFont="1" applyFill="1" applyBorder="1"/>
    <xf numFmtId="0" fontId="8" fillId="5" borderId="93" xfId="0" applyFont="1" applyFill="1" applyBorder="1"/>
    <xf numFmtId="0" fontId="8" fillId="5" borderId="94" xfId="0" applyFont="1" applyFill="1" applyBorder="1"/>
    <xf numFmtId="0" fontId="8" fillId="5" borderId="54" xfId="0" applyFont="1" applyFill="1" applyBorder="1"/>
    <xf numFmtId="0" fontId="8" fillId="5" borderId="95" xfId="0" applyFont="1" applyFill="1" applyBorder="1"/>
    <xf numFmtId="0" fontId="8" fillId="5" borderId="96" xfId="0" applyFont="1" applyFill="1" applyBorder="1"/>
    <xf numFmtId="0" fontId="8" fillId="5" borderId="71" xfId="0" applyFont="1" applyFill="1" applyBorder="1"/>
    <xf numFmtId="0" fontId="8" fillId="5" borderId="97" xfId="0" applyFont="1" applyFill="1" applyBorder="1"/>
    <xf numFmtId="0" fontId="19" fillId="0" borderId="0" xfId="0" applyFont="1" applyFill="1" applyAlignment="1">
      <alignment vertical="center"/>
    </xf>
    <xf numFmtId="0" fontId="19" fillId="0" borderId="0" xfId="0" applyFont="1" applyFill="1"/>
    <xf numFmtId="0" fontId="0" fillId="0" borderId="57" xfId="2" applyNumberFormat="1" applyFont="1" applyFill="1" applyBorder="1" applyAlignment="1">
      <alignment horizontal="center"/>
    </xf>
    <xf numFmtId="0" fontId="0" fillId="0" borderId="25" xfId="2" applyNumberFormat="1" applyFont="1" applyFill="1" applyBorder="1" applyAlignment="1">
      <alignment horizontal="center"/>
    </xf>
    <xf numFmtId="38" fontId="8" fillId="0" borderId="2" xfId="0" applyNumberFormat="1" applyFont="1" applyFill="1" applyBorder="1" applyAlignment="1">
      <alignment horizontal="center" shrinkToFit="1"/>
    </xf>
    <xf numFmtId="180" fontId="11" fillId="2" borderId="2" xfId="0" applyNumberFormat="1" applyFont="1" applyFill="1" applyBorder="1" applyAlignment="1" applyProtection="1">
      <alignment horizontal="center"/>
      <protection locked="0"/>
    </xf>
    <xf numFmtId="0" fontId="3" fillId="4" borderId="24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0" fillId="0" borderId="65" xfId="0" applyFont="1" applyFill="1" applyBorder="1" applyAlignment="1">
      <alignment horizontal="center"/>
    </xf>
    <xf numFmtId="0" fontId="0" fillId="0" borderId="61" xfId="0" applyFont="1" applyFill="1" applyBorder="1" applyAlignment="1">
      <alignment horizontal="center"/>
    </xf>
    <xf numFmtId="0" fontId="0" fillId="0" borderId="76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0" fillId="0" borderId="48" xfId="0" applyFont="1" applyFill="1" applyBorder="1" applyAlignment="1">
      <alignment horizontal="center"/>
    </xf>
    <xf numFmtId="0" fontId="0" fillId="0" borderId="49" xfId="0" applyFont="1" applyFill="1" applyBorder="1" applyAlignment="1">
      <alignment horizontal="center"/>
    </xf>
    <xf numFmtId="177" fontId="0" fillId="0" borderId="19" xfId="2" applyNumberFormat="1" applyFont="1" applyFill="1" applyBorder="1" applyAlignment="1">
      <alignment vertical="center"/>
    </xf>
    <xf numFmtId="177" fontId="0" fillId="0" borderId="52" xfId="2" applyNumberFormat="1" applyFont="1" applyFill="1" applyBorder="1" applyAlignment="1">
      <alignment vertical="center"/>
    </xf>
    <xf numFmtId="177" fontId="0" fillId="0" borderId="18" xfId="2" applyNumberFormat="1" applyFont="1" applyFill="1" applyBorder="1" applyAlignment="1">
      <alignment vertical="center"/>
    </xf>
    <xf numFmtId="177" fontId="0" fillId="0" borderId="51" xfId="2" applyNumberFormat="1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176" fontId="5" fillId="0" borderId="47" xfId="0" applyNumberFormat="1" applyFont="1" applyFill="1" applyBorder="1" applyAlignment="1" applyProtection="1">
      <alignment horizontal="center" vertical="center"/>
      <protection hidden="1"/>
    </xf>
    <xf numFmtId="176" fontId="5" fillId="0" borderId="16" xfId="0" applyNumberFormat="1" applyFont="1" applyFill="1" applyBorder="1" applyAlignment="1" applyProtection="1">
      <alignment horizontal="center" vertical="center"/>
      <protection hidden="1"/>
    </xf>
    <xf numFmtId="176" fontId="5" fillId="0" borderId="48" xfId="0" applyNumberFormat="1" applyFont="1" applyFill="1" applyBorder="1" applyAlignment="1" applyProtection="1">
      <alignment horizontal="center" vertical="center"/>
      <protection hidden="1"/>
    </xf>
    <xf numFmtId="176" fontId="5" fillId="0" borderId="49" xfId="0" applyNumberFormat="1" applyFont="1" applyFill="1" applyBorder="1" applyAlignment="1" applyProtection="1">
      <alignment horizontal="center" vertical="center"/>
      <protection hidden="1"/>
    </xf>
    <xf numFmtId="49" fontId="5" fillId="0" borderId="15" xfId="0" applyNumberFormat="1" applyFont="1" applyFill="1" applyBorder="1" applyAlignment="1" applyProtection="1">
      <alignment horizontal="center" vertical="center"/>
      <protection hidden="1"/>
    </xf>
    <xf numFmtId="49" fontId="5" fillId="0" borderId="21" xfId="0" applyNumberFormat="1" applyFont="1" applyFill="1" applyBorder="1" applyAlignment="1" applyProtection="1">
      <alignment horizontal="center" vertical="center"/>
      <protection hidden="1"/>
    </xf>
    <xf numFmtId="177" fontId="15" fillId="0" borderId="17" xfId="2" applyNumberFormat="1" applyFont="1" applyFill="1" applyBorder="1" applyAlignment="1">
      <alignment vertical="center"/>
    </xf>
    <xf numFmtId="177" fontId="15" fillId="0" borderId="50" xfId="2" applyNumberFormat="1" applyFont="1" applyFill="1" applyBorder="1" applyAlignment="1">
      <alignment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99CC"/>
      <color rgb="FF0000FF"/>
      <color rgb="FFFFFF99"/>
      <color rgb="FFA9BF8F"/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16565</xdr:colOff>
      <xdr:row>20</xdr:row>
      <xdr:rowOff>9525</xdr:rowOff>
    </xdr:from>
    <xdr:to>
      <xdr:col>18</xdr:col>
      <xdr:colOff>6</xdr:colOff>
      <xdr:row>24</xdr:row>
      <xdr:rowOff>19050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154EE03-F0C0-47EC-A4CA-3617E0F2137E}"/>
            </a:ext>
          </a:extLst>
        </xdr:cNvPr>
        <xdr:cNvSpPr txBox="1"/>
      </xdr:nvSpPr>
      <xdr:spPr>
        <a:xfrm>
          <a:off x="359465" y="6248400"/>
          <a:ext cx="10089466" cy="695325"/>
        </a:xfrm>
        <a:prstGeom prst="rect">
          <a:avLst/>
        </a:prstGeom>
        <a:noFill/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（注）このシートは、「</a:t>
          </a:r>
          <a:r>
            <a:rPr kumimoji="1"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i-deer</a:t>
          </a:r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」の保険料概算を簡易的にシミュレーションすることを目的としたものです。</a:t>
          </a:r>
          <a:endParaRPr lang="ja-JP" altLang="ja-JP" sz="1000">
            <a:effectLst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上から下、左から右の順に入力（選択）することで保険料が正しく算出されます。</a:t>
          </a:r>
          <a:endParaRPr lang="ja-JP" altLang="ja-JP" sz="1000">
            <a:effectLst/>
          </a:endParaRPr>
        </a:p>
        <a:p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入力（選択）順に誤りがあった場合、算出された金額の正確性について保証出来かねます。ご注意ください。</a:t>
          </a:r>
          <a:endParaRPr lang="ja-JP" altLang="ja-JP" sz="10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FE52-3BE1-4E1F-A7C8-8161173EDB4B}">
  <dimension ref="A1:U20"/>
  <sheetViews>
    <sheetView tabSelected="1" zoomScale="85" zoomScaleNormal="85" workbookViewId="0">
      <selection activeCell="M2" sqref="M2:N2"/>
    </sheetView>
  </sheetViews>
  <sheetFormatPr defaultColWidth="2.25" defaultRowHeight="13.5"/>
  <cols>
    <col min="1" max="1" width="4.5" style="11" customWidth="1"/>
    <col min="2" max="2" width="11.25" style="14" customWidth="1"/>
    <col min="3" max="3" width="9" style="12" customWidth="1"/>
    <col min="4" max="4" width="6.75" style="15" customWidth="1"/>
    <col min="5" max="5" width="4.375" style="15" customWidth="1"/>
    <col min="6" max="6" width="6.75" style="19" customWidth="1"/>
    <col min="7" max="7" width="9" style="15" customWidth="1"/>
    <col min="8" max="8" width="6.75" style="19" customWidth="1"/>
    <col min="9" max="9" width="9" style="15" customWidth="1"/>
    <col min="10" max="10" width="6.75" style="19" customWidth="1"/>
    <col min="11" max="11" width="9" style="15" customWidth="1"/>
    <col min="12" max="12" width="6.75" style="19" customWidth="1"/>
    <col min="13" max="13" width="9" style="15" customWidth="1"/>
    <col min="14" max="14" width="6.75" style="19" customWidth="1"/>
    <col min="15" max="15" width="9" style="15" customWidth="1"/>
    <col min="16" max="16" width="6.75" style="19" customWidth="1"/>
    <col min="17" max="17" width="9" style="15" customWidth="1"/>
    <col min="18" max="18" width="6.75" style="19" customWidth="1"/>
    <col min="19" max="19" width="13.5" style="18" customWidth="1"/>
    <col min="20" max="16384" width="2.25" style="11"/>
  </cols>
  <sheetData>
    <row r="1" spans="1:21" ht="17.25">
      <c r="A1" s="20" t="s">
        <v>411</v>
      </c>
      <c r="B1" s="16"/>
      <c r="D1" s="17"/>
      <c r="E1" s="17"/>
      <c r="G1" s="17"/>
      <c r="I1" s="17"/>
      <c r="O1" s="17"/>
      <c r="Q1" s="17"/>
    </row>
    <row r="2" spans="1:21">
      <c r="A2" s="11" t="str">
        <f>CONCATENATE("　（保険期間：",LEFTB($A$1,4),"年8月1日 から ",LEFTB($A$1,4)+1,"年8月1日 まで）")</f>
        <v>　（保険期間：2026年8月1日 から 2027年8月1日 まで）</v>
      </c>
      <c r="D2" s="17"/>
      <c r="E2" s="17"/>
      <c r="G2" s="17"/>
      <c r="I2" s="17"/>
      <c r="K2" s="219" t="s">
        <v>344</v>
      </c>
      <c r="L2" s="219"/>
      <c r="M2" s="220"/>
      <c r="N2" s="220"/>
      <c r="O2" s="19" t="str">
        <f>IF(EXACT(TRIM($M2),""),"",CONCATENATE("（",LEFTB($A$1,4),"年度における残補償期間：",CHOOSE(MONTH($M2),7,6,5,4,3,2,1,12,11,10,9,8),"か月）"))</f>
        <v/>
      </c>
      <c r="Q2" s="17"/>
      <c r="U2" s="216" t="str">
        <f>IF(AND(EXACT(TRIM($M$2),""),OR(EXACT(TRIM($B$5),""),EXACT(TRIM($B$6),""),EXACT(TRIM($B$7),""),EXACT(TRIM($B$8),""),EXACT(TRIM($B$9),""),EXACT(TRIM($B$10),""),EXACT(TRIM($B$11),""),EXACT(TRIM($B$12),""),EXACT(TRIM($B$13),""),EXACT(TRIM($B$14),""),EXACT(TRIM($B$15),""),EXACT(TRIM($B$16),""),EXACT(TRIM($B$17),""),EXACT(TRIM($B$18),""),EXACT(TRIM($B$19),""))),"【Warning!】希望補償開始日を入力してください","")</f>
        <v>【Warning!】希望補償開始日を入力してください</v>
      </c>
    </row>
    <row r="3" spans="1:21">
      <c r="B3" s="16"/>
      <c r="D3" s="17"/>
      <c r="E3" s="17"/>
      <c r="G3" s="17"/>
      <c r="I3" s="17"/>
      <c r="K3" s="17"/>
      <c r="M3" s="17"/>
      <c r="O3" s="17"/>
      <c r="Q3" s="17"/>
    </row>
    <row r="4" spans="1:21" s="13" customFormat="1" ht="26.25" customHeight="1">
      <c r="A4" s="21"/>
      <c r="B4" s="187" t="s">
        <v>370</v>
      </c>
      <c r="C4" s="186" t="str">
        <f>CONCATENATE(LEFTB($A$1,4),"年8月1日時点年令(才)")</f>
        <v>2026年8月1日時点年令(才)</v>
      </c>
      <c r="D4" s="188" t="s">
        <v>400</v>
      </c>
      <c r="E4" s="189" t="s">
        <v>88</v>
      </c>
      <c r="F4" s="190" t="s">
        <v>338</v>
      </c>
      <c r="G4" s="189" t="s">
        <v>89</v>
      </c>
      <c r="H4" s="191" t="s">
        <v>337</v>
      </c>
      <c r="I4" s="189" t="s">
        <v>90</v>
      </c>
      <c r="J4" s="191" t="s">
        <v>339</v>
      </c>
      <c r="K4" s="189" t="s">
        <v>91</v>
      </c>
      <c r="L4" s="191" t="s">
        <v>340</v>
      </c>
      <c r="M4" s="189" t="s">
        <v>92</v>
      </c>
      <c r="N4" s="191" t="s">
        <v>341</v>
      </c>
      <c r="O4" s="189" t="s">
        <v>93</v>
      </c>
      <c r="P4" s="191" t="s">
        <v>342</v>
      </c>
      <c r="Q4" s="189" t="s">
        <v>94</v>
      </c>
      <c r="R4" s="22" t="s">
        <v>343</v>
      </c>
      <c r="S4" s="23" t="s">
        <v>95</v>
      </c>
    </row>
    <row r="5" spans="1:21" s="13" customFormat="1" ht="26.25" customHeight="1">
      <c r="A5" s="21">
        <v>1</v>
      </c>
      <c r="B5" s="24"/>
      <c r="C5" s="25" t="str">
        <f>IF(EXACT($B5,""),"",YEAR(DATE(LEFTB($A$1,4),8,1))+IF((MONTH(DATE(LEFTB($A$1,4),8,1))+IF((DAY(DATE(LEFTB($A$1,4),8,1))-DAY($B5))-ABS(DAY(DATE(LEFTB($A$1,4),8,1))-DAY($B5)),-1,0)-MONTH($B5))-ABS(MONTH(DATE(LEFTB($A$1,4),8,1))+IF((DAY(DATE(LEFTB($A$1,4),8,1))-DAY($B5))-ABS(DAY(DATE(LEFTB($A$1,4),8,1))-DAY($B5)),-1,0)-MONTH($B5)),-1,0)-YEAR($B5))</f>
        <v/>
      </c>
      <c r="D5" s="26"/>
      <c r="E5" s="26"/>
      <c r="F5" s="27" t="str" cm="1">
        <f t="array" ref="F5">IF(EXACT(LEFT($U5,10),"【Warning!】"),"",IF(EXACT(TRIM($M$2),""),"",IF(OR(EXACT(TRIM($B5),""),EXACT(TRIM($D5),""),EXACT(TRIM($E5),"")),"",$E5*INDEX(保険料Data!$C:$N,MATCH(IF(EXACT($D5,"SC"),CONCATENATE($D5,"_",IF(EXACT(TRIM($B5),""),"",IF(EXACT(CONCATENATE(ROUNDDOWN($C5/10,0),"-",ROUND($C5/10,0)),"0-0"),"0-4",IF(EXACT(CONCATENATE(ROUNDDOWN($C5/10,0),"-",ROUND($C5/10,0)),"0-1"),"5-9",IF(EXACT(CONCATENATE(ROUNDDOWN($C5/10,0),"-",ROUND($C5/10,0)),"1-1"),"10-14",IF(EXACT(CONCATENATE(ROUNDDOWN($C5/10,0),"-",ROUND($C5/10,0)),"1-2"),"15-19",IF(EXACT(CONCATENATE(ROUNDDOWN($C5/10,0),"-",ROUND($C5/10,0)),"2-2"),"20-24",IF(EXACT(CONCATENATE(ROUNDDOWN($C5/10,0),"-",ROUND($C5/10,0)),"2-3"),"25-29",IF(EXACT(CONCATENATE(ROUNDDOWN($C5/10,0),"-",ROUND($C5/10,0)),"3-3"),"30-34",IF(EXACT(CONCATENATE(ROUNDDOWN($C5/10,0),"-",ROUND($C5/10,0)),"3-4"),"35-39",IF(EXACT(CONCATENATE(ROUNDDOWN($C5/10,0),"-",ROUND($C5/10,0)),"4-4"),"40-44",IF(EXACT(CONCATENATE(ROUNDDOWN($C5/10,0),"-",ROUND($C5/10,0)),"4-5"),"45-49",IF(EXACT(CONCATENATE(ROUNDDOWN($C5/10,0),"-",ROUND($C5/10,0)),"5-5"),"50-54",IF(EXACT(CONCATENATE(ROUNDDOWN($C5/10,0),"-",ROUND($C5/10,0)),"5-6"),"55-59",IF(EXACT(CONCATENATE(ROUNDDOWN($C5/10,0),"-",ROUND($C5/10,0)),"6-6"),"60-64",IF(EXACT(CONCATENATE(ROUNDDOWN($C5/10,0),"-",ROUND($C5/10,0)),"6-7"),"65-69",IF(EXACT(CONCATENATE(ROUNDDOWN($C5/10,0),"-",ROUND($C5/10,0)),"7-7"),"70-74",IF(EXACT(CONCATENATE(ROUNDDOWN($C5/10,0),"-",ROUND($C5/10,0)),"7-8"),"75-79",IF(EXACT(CONCATENATE(ROUNDDOWN($C5/10,0),"-",ROUND($C5/10,0)),"8-8"),"80-84",IF(EXACT(CONCATENATE(ROUNDDOWN($C5/10,0),"-",ROUND($C5/10,0)),"8-9"),"85-89","")))))))))))))))))))),$D5),保険料Data!$B:$B,0),CHOOSE(MONTH($M$2),6,7,8,9,10,11,12,1,2,3,4,5)))))</f>
        <v/>
      </c>
      <c r="G5" s="26"/>
      <c r="H5" s="27" t="str" cm="1">
        <f t="array" ref="H5">IF(EXACT(LEFT($U5,10),"【Warning!】"),"",IF(EXACT(TRIM($M$2),""),"",IF(OR(EXACT($F5,""),EXACT($G5,"")),"",INDEX(保険料Data!$C:$N,MATCH(IF(OR(EXACT($G5,"71"),EXACT($G5,"72"),EXACT($G5,"81"),EXACT($G5,"90"),EXACT($G5,"91"),EXACT($G5,"102")),CONCATENATE($G5,"_",IF(EXACT(TRIM($B5),""),"",IF(EXACT(CONCATENATE(ROUNDDOWN($C5/10,0),"-",ROUND($C5/10,0)),"0-0"),"0-4",IF(EXACT(CONCATENATE(ROUNDDOWN($C5/10,0),"-",ROUND($C5/10,0)),"0-1"),"5-9",IF(EXACT(CONCATENATE(ROUNDDOWN($C5/10,0),"-",ROUND($C5/10,0)),"1-1"),"10-14",IF(EXACT(CONCATENATE(ROUNDDOWN($C5/10,0),"-",ROUND($C5/10,0)),"1-2"),"15-19",IF(EXACT(CONCATENATE(ROUNDDOWN($C5/10,0),"-",ROUND($C5/10,0)),"2-2"),"20-24",IF(EXACT(CONCATENATE(ROUNDDOWN($C5/10,0),"-",ROUND($C5/10,0)),"2-3"),"25-29",IF(EXACT(CONCATENATE(ROUNDDOWN($C5/10,0),"-",ROUND($C5/10,0)),"3-3"),"30-34",IF(EXACT(CONCATENATE(ROUNDDOWN($C5/10,0),"-",ROUND($C5/10,0)),"3-4"),"35-39",IF(EXACT(CONCATENATE(ROUNDDOWN($C5/10,0),"-",ROUND($C5/10,0)),"4-4"),"40-44",IF(EXACT(CONCATENATE(ROUNDDOWN($C5/10,0),"-",ROUND($C5/10,0)),"4-5"),"45-49",IF(EXACT(CONCATENATE(ROUNDDOWN($C5/10,0),"-",ROUND($C5/10,0)),"5-5"),"50-54",IF(EXACT(CONCATENATE(ROUNDDOWN($C5/10,0),"-",ROUND($C5/10,0)),"5-6"),"55-59",IF(EXACT(CONCATENATE(ROUNDDOWN($C5/10,0),"-",ROUND($C5/10,0)),"6-6"),"60-64",IF(EXACT(CONCATENATE(ROUNDDOWN($C5/10,0),"-",ROUND($C5/10,0)),"6-7"),"65-69",IF(EXACT(CONCATENATE(ROUNDDOWN($C5/10,0),"-",ROUND($C5/10,0)),"7-7"),"70-74",IF(EXACT(CONCATENATE(ROUNDDOWN($C5/10,0),"-",ROUND($C5/10,0)),"7-8"),"75-79",IF(EXACT(CONCATENATE(ROUNDDOWN($C5/10,0),"-",ROUND($C5/10,0)),"8-8"),"80-84",IF(EXACT(CONCATENATE(ROUNDDOWN($C5/10,0),"-",ROUND($C5/10,0)),"8-9"),"85-89","")))))))))))))))))))),$G5),保険料Data!$B:$B,0),CHOOSE(MONTH($M$2),6,7,8,9,10,11,12,1,2,3,4,5)))))</f>
        <v/>
      </c>
      <c r="I5" s="26"/>
      <c r="J5" s="27" t="str" cm="1">
        <f t="array" ref="J5">IF(EXACT(LEFT($U5,10),"【Warning!】"),"",IF(EXACT(TRIM($M$2),""),"",IF(OR(EXACT($F5,""),EXACT($I5,"")),"",INDEX(保険料Data!$C:$N,MATCH(IF(OR(EXACT($I5,"71"),EXACT($I5,"72"),EXACT($I5,"81"),EXACT($I5,"90"),EXACT($I5,"91"),EXACT($I5,"102")),CONCATENATE($I5,"_",IF(EXACT(TRIM($B5),""),"",IF(EXACT(CONCATENATE(ROUNDDOWN($C5/10,0),"-",ROUND($C5/10,0)),"0-0"),"0-4",IF(EXACT(CONCATENATE(ROUNDDOWN($C5/10,0),"-",ROUND($C5/10,0)),"0-1"),"5-9",IF(EXACT(CONCATENATE(ROUNDDOWN($C5/10,0),"-",ROUND($C5/10,0)),"1-1"),"10-14",IF(EXACT(CONCATENATE(ROUNDDOWN($C5/10,0),"-",ROUND($C5/10,0)),"1-2"),"15-19",IF(EXACT(CONCATENATE(ROUNDDOWN($C5/10,0),"-",ROUND($C5/10,0)),"2-2"),"20-24",IF(EXACT(CONCATENATE(ROUNDDOWN($C5/10,0),"-",ROUND($C5/10,0)),"2-3"),"25-29",IF(EXACT(CONCATENATE(ROUNDDOWN($C5/10,0),"-",ROUND($C5/10,0)),"3-3"),"30-34",IF(EXACT(CONCATENATE(ROUNDDOWN($C5/10,0),"-",ROUND($C5/10,0)),"3-4"),"35-39",IF(EXACT(CONCATENATE(ROUNDDOWN($C5/10,0),"-",ROUND($C5/10,0)),"4-4"),"40-44",IF(EXACT(CONCATENATE(ROUNDDOWN($C5/10,0),"-",ROUND($C5/10,0)),"4-5"),"45-49",IF(EXACT(CONCATENATE(ROUNDDOWN($C5/10,0),"-",ROUND($C5/10,0)),"5-5"),"50-54",IF(EXACT(CONCATENATE(ROUNDDOWN($C5/10,0),"-",ROUND($C5/10,0)),"5-6"),"55-59",IF(EXACT(CONCATENATE(ROUNDDOWN($C5/10,0),"-",ROUND($C5/10,0)),"6-6"),"60-64",IF(EXACT(CONCATENATE(ROUNDDOWN($C5/10,0),"-",ROUND($C5/10,0)),"6-7"),"65-69",IF(EXACT(CONCATENATE(ROUNDDOWN($C5/10,0),"-",ROUND($C5/10,0)),"7-7"),"70-74",IF(EXACT(CONCATENATE(ROUNDDOWN($C5/10,0),"-",ROUND($C5/10,0)),"7-8"),"75-79",IF(EXACT(CONCATENATE(ROUNDDOWN($C5/10,0),"-",ROUND($C5/10,0)),"8-8"),"80-84",IF(EXACT(CONCATENATE(ROUNDDOWN($C5/10,0),"-",ROUND($C5/10,0)),"8-9"),"85-89","")))))))))))))))))))),$I5),保険料Data!$B:$B,0),CHOOSE(MONTH($M$2),6,7,8,9,10,11,12,1,2,3,4,5)))))</f>
        <v/>
      </c>
      <c r="K5" s="26"/>
      <c r="L5" s="27" t="str" cm="1">
        <f t="array" ref="L5">IF(EXACT(LEFT($U5,10),"【Warning!】"),"",IF(EXACT(TRIM($M$2),""),"",IF(OR(EXACT($F5,""),EXACT($K5,"")),"",INDEX(保険料Data!$C:$N,MATCH(IF(OR(EXACT($K5,"71"),EXACT($K5,"72"),EXACT($K5,"81"),EXACT($K5,"90"),EXACT($K5,"91"),EXACT($K5,"102")),CONCATENATE($K5,"_",IF(EXACT(TRIM($B5),""),"",IF(EXACT(CONCATENATE(ROUNDDOWN($C5/10,0),"-",ROUND($C5/10,0)),"0-0"),"0-4",IF(EXACT(CONCATENATE(ROUNDDOWN($C5/10,0),"-",ROUND($C5/10,0)),"0-1"),"5-9",IF(EXACT(CONCATENATE(ROUNDDOWN($C5/10,0),"-",ROUND($C5/10,0)),"1-1"),"10-14",IF(EXACT(CONCATENATE(ROUNDDOWN($C5/10,0),"-",ROUND($C5/10,0)),"1-2"),"15-19",IF(EXACT(CONCATENATE(ROUNDDOWN($C5/10,0),"-",ROUND($C5/10,0)),"2-2"),"20-24",IF(EXACT(CONCATENATE(ROUNDDOWN($C5/10,0),"-",ROUND($C5/10,0)),"2-3"),"25-29",IF(EXACT(CONCATENATE(ROUNDDOWN($C5/10,0),"-",ROUND($C5/10,0)),"3-3"),"30-34",IF(EXACT(CONCATENATE(ROUNDDOWN($C5/10,0),"-",ROUND($C5/10,0)),"3-4"),"35-39",IF(EXACT(CONCATENATE(ROUNDDOWN($C5/10,0),"-",ROUND($C5/10,0)),"4-4"),"40-44",IF(EXACT(CONCATENATE(ROUNDDOWN($C5/10,0),"-",ROUND($C5/10,0)),"4-5"),"45-49",IF(EXACT(CONCATENATE(ROUNDDOWN($C5/10,0),"-",ROUND($C5/10,0)),"5-5"),"50-54",IF(EXACT(CONCATENATE(ROUNDDOWN($C5/10,0),"-",ROUND($C5/10,0)),"5-6"),"55-59",IF(EXACT(CONCATENATE(ROUNDDOWN($C5/10,0),"-",ROUND($C5/10,0)),"6-6"),"60-64",IF(EXACT(CONCATENATE(ROUNDDOWN($C5/10,0),"-",ROUND($C5/10,0)),"6-7"),"65-69",IF(EXACT(CONCATENATE(ROUNDDOWN($C5/10,0),"-",ROUND($C5/10,0)),"7-7"),"70-74",IF(EXACT(CONCATENATE(ROUNDDOWN($C5/10,0),"-",ROUND($C5/10,0)),"7-8"),"75-79",IF(EXACT(CONCATENATE(ROUNDDOWN($C5/10,0),"-",ROUND($C5/10,0)),"8-8"),"80-84",IF(EXACT(CONCATENATE(ROUNDDOWN($C5/10,0),"-",ROUND($C5/10,0)),"8-9"),"85-89","")))))))))))))))))))),$K5),保険料Data!$B:$B,0),CHOOSE(MONTH($M$2),6,7,8,9,10,11,12,1,2,3,4,5)))))</f>
        <v/>
      </c>
      <c r="M5" s="26"/>
      <c r="N5" s="27" t="str" cm="1">
        <f t="array" ref="N5">IF(EXACT(LEFT($U5,10),"【Warning!】"),"",IF(EXACT(TRIM($M$2),""),"",IF(OR(EXACT($F5,""),EXACT($M5,"")),"",INDEX(保険料Data!$C:$N,MATCH(IF(OR(EXACT($M5,"71"),EXACT($M5,"72"),EXACT($M5,"81"),EXACT($M5,"90"),EXACT($M5,"91"),EXACT($M5,"102")),CONCATENATE($M5,"_",IF(EXACT(TRIM($B5),""),"",IF(EXACT(CONCATENATE(ROUNDDOWN($C5/10,0),"-",ROUND($C5/10,0)),"0-0"),"0-4",IF(EXACT(CONCATENATE(ROUNDDOWN($C5/10,0),"-",ROUND($C5/10,0)),"0-1"),"5-9",IF(EXACT(CONCATENATE(ROUNDDOWN($C5/10,0),"-",ROUND($C5/10,0)),"1-1"),"10-14",IF(EXACT(CONCATENATE(ROUNDDOWN($C5/10,0),"-",ROUND($C5/10,0)),"1-2"),"15-19",IF(EXACT(CONCATENATE(ROUNDDOWN($C5/10,0),"-",ROUND($C5/10,0)),"2-2"),"20-24",IF(EXACT(CONCATENATE(ROUNDDOWN($C5/10,0),"-",ROUND($C5/10,0)),"2-3"),"25-29",IF(EXACT(CONCATENATE(ROUNDDOWN($C5/10,0),"-",ROUND($C5/10,0)),"3-3"),"30-34",IF(EXACT(CONCATENATE(ROUNDDOWN($C5/10,0),"-",ROUND($C5/10,0)),"3-4"),"35-39",IF(EXACT(CONCATENATE(ROUNDDOWN($C5/10,0),"-",ROUND($C5/10,0)),"4-4"),"40-44",IF(EXACT(CONCATENATE(ROUNDDOWN($C5/10,0),"-",ROUND($C5/10,0)),"4-5"),"45-49",IF(EXACT(CONCATENATE(ROUNDDOWN($C5/10,0),"-",ROUND($C5/10,0)),"5-5"),"50-54",IF(EXACT(CONCATENATE(ROUNDDOWN($C5/10,0),"-",ROUND($C5/10,0)),"5-6"),"55-59",IF(EXACT(CONCATENATE(ROUNDDOWN($C5/10,0),"-",ROUND($C5/10,0)),"6-6"),"60-64",IF(EXACT(CONCATENATE(ROUNDDOWN($C5/10,0),"-",ROUND($C5/10,0)),"6-7"),"65-69",IF(EXACT(CONCATENATE(ROUNDDOWN($C5/10,0),"-",ROUND($C5/10,0)),"7-7"),"70-74",IF(EXACT(CONCATENATE(ROUNDDOWN($C5/10,0),"-",ROUND($C5/10,0)),"7-8"),"75-79",IF(EXACT(CONCATENATE(ROUNDDOWN($C5/10,0),"-",ROUND($C5/10,0)),"8-8"),"80-84",IF(EXACT(CONCATENATE(ROUNDDOWN($C5/10,0),"-",ROUND($C5/10,0)),"8-9"),"85-89","")))))))))))))))))))),$M5),保険料Data!$B:$B,0),CHOOSE(MONTH($M$2),6,7,8,9,10,11,12,1,2,3,4,5)))))</f>
        <v/>
      </c>
      <c r="O5" s="26"/>
      <c r="P5" s="27" t="str" cm="1">
        <f t="array" ref="P5">IF(EXACT(LEFT($U5,10),"【Warning!】"),"",IF(EXACT(TRIM($M$2),""),"",IF(OR(EXACT($F5,""),EXACT($O5,"")),"",INDEX(保険料Data!$C:$N,MATCH(IF(OR(EXACT($O5,"71"),EXACT($O5,"72"),EXACT($O5,"81"),EXACT($O5,"90"),EXACT($O5,"91"),EXACT($O5,"102")),CONCATENATE($O5,"_",IF(EXACT(TRIM($B5),""),"",IF(EXACT(CONCATENATE(ROUNDDOWN($C5/10,0),"-",ROUND($C5/10,0)),"0-0"),"0-4",IF(EXACT(CONCATENATE(ROUNDDOWN($C5/10,0),"-",ROUND($C5/10,0)),"0-1"),"5-9",IF(EXACT(CONCATENATE(ROUNDDOWN($C5/10,0),"-",ROUND($C5/10,0)),"1-1"),"10-14",IF(EXACT(CONCATENATE(ROUNDDOWN($C5/10,0),"-",ROUND($C5/10,0)),"1-2"),"15-19",IF(EXACT(CONCATENATE(ROUNDDOWN($C5/10,0),"-",ROUND($C5/10,0)),"2-2"),"20-24",IF(EXACT(CONCATENATE(ROUNDDOWN($C5/10,0),"-",ROUND($C5/10,0)),"2-3"),"25-29",IF(EXACT(CONCATENATE(ROUNDDOWN($C5/10,0),"-",ROUND($C5/10,0)),"3-3"),"30-34",IF(EXACT(CONCATENATE(ROUNDDOWN($C5/10,0),"-",ROUND($C5/10,0)),"3-4"),"35-39",IF(EXACT(CONCATENATE(ROUNDDOWN($C5/10,0),"-",ROUND($C5/10,0)),"4-4"),"40-44",IF(EXACT(CONCATENATE(ROUNDDOWN($C5/10,0),"-",ROUND($C5/10,0)),"4-5"),"45-49",IF(EXACT(CONCATENATE(ROUNDDOWN($C5/10,0),"-",ROUND($C5/10,0)),"5-5"),"50-54",IF(EXACT(CONCATENATE(ROUNDDOWN($C5/10,0),"-",ROUND($C5/10,0)),"5-6"),"55-59",IF(EXACT(CONCATENATE(ROUNDDOWN($C5/10,0),"-",ROUND($C5/10,0)),"6-6"),"60-64",IF(EXACT(CONCATENATE(ROUNDDOWN($C5/10,0),"-",ROUND($C5/10,0)),"6-7"),"65-69",IF(EXACT(CONCATENATE(ROUNDDOWN($C5/10,0),"-",ROUND($C5/10,0)),"7-7"),"70-74",IF(EXACT(CONCATENATE(ROUNDDOWN($C5/10,0),"-",ROUND($C5/10,0)),"7-8"),"75-79",IF(EXACT(CONCATENATE(ROUNDDOWN($C5/10,0),"-",ROUND($C5/10,0)),"8-8"),"80-84",IF(EXACT(CONCATENATE(ROUNDDOWN($C5/10,0),"-",ROUND($C5/10,0)),"8-9"),"85-89","")))))))))))))))))))),$O5),保険料Data!$B:$B,0),CHOOSE(MONTH($M$2),6,7,8,9,10,11,12,1,2,3,4,5)))))</f>
        <v/>
      </c>
      <c r="Q5" s="26"/>
      <c r="R5" s="27" t="str" cm="1">
        <f t="array" ref="R5">IF(EXACT(LEFT($U5,10),"【Warning!】"),"",IF(EXACT(TRIM($M$2),""),"",IF(OR(EXACT($F5,""),EXACT($Q5,"")),"",INDEX(保険料Data!$C:$N,MATCH(IF(OR(EXACT($Q5,"71"),EXACT($Q5,"72"),EXACT($Q5,"81"),EXACT($Q5,"90"),EXACT($Q5,"91"),EXACT($Q5,"102")),CONCATENATE($Q5,"_",IF(EXACT(TRIM($B5),""),"",IF(EXACT(CONCATENATE(ROUNDDOWN($C5/10,0),"-",ROUND($C5/10,0)),"0-0"),"0-4",IF(EXACT(CONCATENATE(ROUNDDOWN($C5/10,0),"-",ROUND($C5/10,0)),"0-1"),"5-9",IF(EXACT(CONCATENATE(ROUNDDOWN($C5/10,0),"-",ROUND($C5/10,0)),"1-1"),"10-14",IF(EXACT(CONCATENATE(ROUNDDOWN($C5/10,0),"-",ROUND($C5/10,0)),"1-2"),"15-19",IF(EXACT(CONCATENATE(ROUNDDOWN($C5/10,0),"-",ROUND($C5/10,0)),"2-2"),"20-24",IF(EXACT(CONCATENATE(ROUNDDOWN($C5/10,0),"-",ROUND($C5/10,0)),"2-3"),"25-29",IF(EXACT(CONCATENATE(ROUNDDOWN($C5/10,0),"-",ROUND($C5/10,0)),"3-3"),"30-34",IF(EXACT(CONCATENATE(ROUNDDOWN($C5/10,0),"-",ROUND($C5/10,0)),"3-4"),"35-39",IF(EXACT(CONCATENATE(ROUNDDOWN($C5/10,0),"-",ROUND($C5/10,0)),"4-4"),"40-44",IF(EXACT(CONCATENATE(ROUNDDOWN($C5/10,0),"-",ROUND($C5/10,0)),"4-5"),"45-49",IF(EXACT(CONCATENATE(ROUNDDOWN($C5/10,0),"-",ROUND($C5/10,0)),"5-5"),"50-54",IF(EXACT(CONCATENATE(ROUNDDOWN($C5/10,0),"-",ROUND($C5/10,0)),"5-6"),"55-59",IF(EXACT(CONCATENATE(ROUNDDOWN($C5/10,0),"-",ROUND($C5/10,0)),"6-6"),"60-64",IF(EXACT(CONCATENATE(ROUNDDOWN($C5/10,0),"-",ROUND($C5/10,0)),"6-7"),"65-69",IF(EXACT(CONCATENATE(ROUNDDOWN($C5/10,0),"-",ROUND($C5/10,0)),"7-7"),"70-74",IF(EXACT(CONCATENATE(ROUNDDOWN($C5/10,0),"-",ROUND($C5/10,0)),"7-8"),"75-79",IF(EXACT(CONCATENATE(ROUNDDOWN($C5/10,0),"-",ROUND($C5/10,0)),"8-8"),"80-84",IF(EXACT(CONCATENATE(ROUNDDOWN($C5/10,0),"-",ROUND($C5/10,0)),"8-9"),"85-89","")))))))))))))))))))),$Q5),保険料Data!$B:$B,0),CHOOSE(MONTH($M$2),6,7,8,9,10,11,12,1,2,3,4,5)))))</f>
        <v/>
      </c>
      <c r="S5" s="27" t="str">
        <f>IF(EXACT(TRIM($M$2),""),"",IF(EXACT($F5,""),"",SUM($F5,$H5,$J5,$L5,$N5,$P5,$R5)))</f>
        <v/>
      </c>
      <c r="U5" s="215" t="str" cm="1">
        <f t="array" ref="U5">_xlfn.IFNA(_xlfn.IFS(AND(EXACT(TRIM($B5),""),EXACT(TRIM($D5),""),EXACT(TRIM($E5),""),EXACT(TRIM($G5),""),EXACT(TRIM($I5),""),EXACT(TRIM($K5),""),EXACT(TRIM($M5),""),EXACT(TRIM($O5),""),EXACT(TRIM($Q5),"")),"",EXACT(TRIM($B5),""),"【Warning!】生年月日を入力してください",EXACT(TRIM($D5),""),"【Warning!】ご希望プランを選択してください",AND(EXACT(LEFTB($D5,1),"F"),EXACT(TRIM($G5),""),EXACT(TRIM($I5),""),EXACT(TRIM($K5),""),EXACT(TRIM($M5),""),EXACT(TRIM($O5),""),EXACT(TRIM($Q5),"")),IF(OR(EXACT(TRIM($E5),""),EXACT(TRIM($E5),1)),"","【Warning!】ファミリープランのご加入上限口数は1口です"),AND(EXACT($D5,"SC"),EXACT(TRIM($G5),""),EXACT(TRIM($I5),""),EXACT(TRIM($K5),""),EXACT(TRIM($M5),""),EXACT(TRIM($O5),""),EXACT(TRIM($Q5),"")),IF(AND(OR(EXACT(IF(OR(EXACT($C5,61),EXACT($C5,62),EXACT($C5,63),EXACT($C5,64)),7,ROUND($C5/10,0)),2),EXACT(IF(OR(EXACT($C5,61),EXACT($C5,62),EXACT($C5,63),EXACT($C5,64)),7,ROUND($C5/10,0)),3),EXACT(IF(OR(EXACT($C5,61),EXACT($C5,62),EXACT($C5,63),EXACT($C5,64)),7,ROUND($C5/10,0)),4),EXACT(IF(OR(EXACT($C5,61),EXACT($C5,62),EXACT($C5,63),EXACT($C5,64)),7,ROUND($C5/10,0)),5),EXACT(IF(OR(EXACT($C5,61),EXACT($C5,62),EXACT($C5,63),EXACT($C5,64)),7,ROUND($C5/10,0)),6)),NOT(OR(EXACT($E5,""),EXACT($E5,1),EXACT($E5,2)))),"【Warning!】疾病プランのご加入上限口数は2口です",IF(AND(NOT(OR(EXACT(IF(OR(EXACT($C5,61),EXACT($C5,62),EXACT($C5,63),EXACT($C5,64)),7,ROUND($C5/10,0)),2),EXACT(IF(OR(EXACT($C5,61),EXACT($C5,62),EXACT($C5,63),EXACT($C5,64)),7,ROUND($C5/10,0)),3),EXACT(IF(OR(EXACT($C5,61),EXACT($C5,62),EXACT($C5,63),EXACT($C5,64)),7,ROUND($C5/10,0)),4),EXACT(IF(OR(EXACT($C5,61),EXACT($C5,62),EXACT($C5,63),EXACT($C5,64)),7,ROUND($C5/10,0)),5),EXACT(IF(OR(EXACT($C5,61),EXACT($C5,62),EXACT($C5,63),EXACT($C5,64)),7,ROUND($C5/10,0)),6))),NOT(OR(EXACT($E5,""),EXACT($E5,1)))),"【Warning!】疾病プランのご加入上限口数は1口です","")),AND(OR(EXACT(TRIM($D5),"FB1"),EXACT(TRIM($D5),"FB2"),EXACT(TRIM($D5),"FB3"),EXACT(TRIM($D5),"FB4"),EXACT(TRIM($D5),"FS1"),EXACT(TRIM($D5),"FS2"),EXACT(TRIM($D5),"FS3"),EXACT(TRIM($D5),"FS4")),NOT(AND(EXACT(TRIM($G5),""),EXACT(TRIM($I5),""),EXACT(TRIM($K5),""),EXACT(TRIM($M5),""),EXACT(TRIM($O5),""),EXACT(TRIM($Q5),"")))),IF(OR(EXACT($D5,"SC"),EXACT($D5,"SA"),EXACT($D5,"SS")),"","【Warning!】オプションをセットできるのは自由設計プラン(SC,SA,SS)のみです"),OR(EXACT($D5,"SA"),EXACT($D5,"SS")),IF(OR(EXACT($G5,"61"),EXACT($G5,"62"),EXACT($G5,"71"),EXACT($G5,"72"),EXACT($G5,"81"),EXACT($G5,"90"),EXACT($G5,"91"),EXACT($G5,"102"),EXACT($G5,"111"),EXACT($I5,"61"),EXACT($I5,"62"),EXACT($I5,"71"),EXACT($I5,"72"),EXACT($I5,"81"),EXACT($I5,"90"),EXACT($I5,"91"),EXACT($I5,"102"),EXACT($I5,"111"),EXACT($K5,"61"),EXACT($K5,"62"),EXACT($K5,"71"),EXACT($K5,"72"),EXACT($K5,"81"),EXACT($K5,"90"),EXACT($K5,"91"),EXACT($K5,"102"),EXACT($K5,"111"),EXACT($M5,"61"),EXACT($M5,"62"),EXACT($M5,"71"),EXACT($M5,"72"),EXACT($M5,"81"),EXACT($M5,"90"),EXACT($M5,"91"),EXACT($M5,"102"),EXACT($M5,"111"),EXACT($O5,"61"),EXACT($O5,"62"),EXACT($O5,"71"),EXACT($O5,"72"),EXACT($O5,"81"),EXACT($O5,"90"),EXACT($O5,"91"),EXACT($O5,"102"),EXACT($O5,"111"),EXACT($Q5,"61"),EXACT($Q5,"62"),EXACT($Q5,"71"),EXACT($Q5,"72"),EXACT($Q5,"81"),EXACT($Q5,"90"),EXACT($Q5,"91"),EXACT($Q5,"102"),EXACT($Q5,"111")),"【Warning!】SCにのみセット可(SA・SSにはセット不可)であるオプションが選択されています",""),AND(OR(EXACT($G5,71),EXACT($G5,72),EXACT($I5,71),EXACT($I5,72),EXACT($K5,71),EXACT($K5,72),EXACT($M5,71),EXACT($M5,72),EXACT($O5,71),EXACT($O5,72),EXACT($Q5,71),EXACT($Q5,72)),OR(EXACT($G5,90),EXACT($G5,91),EXACT($I5,90),EXACT($I5,91),EXACT($K5,90),EXACT($K5,91),EXACT($M5,90),EXACT($M5,91),EXACT($O5,90),EXACT($O5,91),EXACT($Q5,90),EXACT($Q5,91))),"【Warning!】がん診断保険金(71,72)と八大疾病一時金(90,91)は同時セット不可です"),"")</f>
        <v/>
      </c>
    </row>
    <row r="6" spans="1:21" s="13" customFormat="1" ht="26.25" customHeight="1">
      <c r="A6" s="21">
        <v>2</v>
      </c>
      <c r="B6" s="24"/>
      <c r="C6" s="25" t="str">
        <f t="shared" ref="C6:C19" si="0">IF(EXACT($B6,""),"",YEAR(DATE(LEFTB($A$1,4),8,1))+IF((MONTH(DATE(LEFTB($A$1,4),8,1))+IF((DAY(DATE(LEFTB($A$1,4),8,1))-DAY($B6))-ABS(DAY(DATE(LEFTB($A$1,4),8,1))-DAY($B6)),-1,0)-MONTH($B6))-ABS(MONTH(DATE(LEFTB($A$1,4),8,1))+IF((DAY(DATE(LEFTB($A$1,4),8,1))-DAY($B6))-ABS(DAY(DATE(LEFTB($A$1,4),8,1))-DAY($B6)),-1,0)-MONTH($B6)),-1,0)-YEAR($B6))</f>
        <v/>
      </c>
      <c r="D6" s="26"/>
      <c r="E6" s="26"/>
      <c r="F6" s="27" t="str" cm="1">
        <f t="array" ref="F6">IF(EXACT(LEFT($U6,10),"【Warning!】"),"",IF(EXACT(TRIM($M$2),""),"",IF(OR(EXACT(TRIM($B6),""),EXACT(TRIM($D6),""),EXACT(TRIM($E6),"")),"",$E6*INDEX(保険料Data!$C:$N,MATCH(IF(EXACT($D6,"SC"),CONCATENATE($D6,"_",IF(EXACT(TRIM($B6),""),"",IF(EXACT(CONCATENATE(ROUNDDOWN($C6/10,0),"-",ROUND($C6/10,0)),"0-0"),"0-4",IF(EXACT(CONCATENATE(ROUNDDOWN($C6/10,0),"-",ROUND($C6/10,0)),"0-1"),"5-9",IF(EXACT(CONCATENATE(ROUNDDOWN($C6/10,0),"-",ROUND($C6/10,0)),"1-1"),"10-14",IF(EXACT(CONCATENATE(ROUNDDOWN($C6/10,0),"-",ROUND($C6/10,0)),"1-2"),"15-19",IF(EXACT(CONCATENATE(ROUNDDOWN($C6/10,0),"-",ROUND($C6/10,0)),"2-2"),"20-24",IF(EXACT(CONCATENATE(ROUNDDOWN($C6/10,0),"-",ROUND($C6/10,0)),"2-3"),"25-29",IF(EXACT(CONCATENATE(ROUNDDOWN($C6/10,0),"-",ROUND($C6/10,0)),"3-3"),"30-34",IF(EXACT(CONCATENATE(ROUNDDOWN($C6/10,0),"-",ROUND($C6/10,0)),"3-4"),"35-39",IF(EXACT(CONCATENATE(ROUNDDOWN($C6/10,0),"-",ROUND($C6/10,0)),"4-4"),"40-44",IF(EXACT(CONCATENATE(ROUNDDOWN($C6/10,0),"-",ROUND($C6/10,0)),"4-5"),"45-49",IF(EXACT(CONCATENATE(ROUNDDOWN($C6/10,0),"-",ROUND($C6/10,0)),"5-5"),"50-54",IF(EXACT(CONCATENATE(ROUNDDOWN($C6/10,0),"-",ROUND($C6/10,0)),"5-6"),"55-59",IF(EXACT(CONCATENATE(ROUNDDOWN($C6/10,0),"-",ROUND($C6/10,0)),"6-6"),"60-64",IF(EXACT(CONCATENATE(ROUNDDOWN($C6/10,0),"-",ROUND($C6/10,0)),"6-7"),"65-69",IF(EXACT(CONCATENATE(ROUNDDOWN($C6/10,0),"-",ROUND($C6/10,0)),"7-7"),"70-74",IF(EXACT(CONCATENATE(ROUNDDOWN($C6/10,0),"-",ROUND($C6/10,0)),"7-8"),"75-79",IF(EXACT(CONCATENATE(ROUNDDOWN($C6/10,0),"-",ROUND($C6/10,0)),"8-8"),"80-84",IF(EXACT(CONCATENATE(ROUNDDOWN($C6/10,0),"-",ROUND($C6/10,0)),"8-9"),"85-89","")))))))))))))))))))),$D6),保険料Data!$B:$B,0),CHOOSE(MONTH($M$2),6,7,8,9,10,11,12,1,2,3,4,5)))))</f>
        <v/>
      </c>
      <c r="G6" s="26"/>
      <c r="H6" s="27" t="str" cm="1">
        <f t="array" ref="H6">IF(EXACT(LEFT($U6,10),"【Warning!】"),"",IF(EXACT(TRIM($M$2),""),"",IF(OR(EXACT($F6,""),EXACT($G6,"")),"",INDEX(保険料Data!$C:$N,MATCH(IF(OR(EXACT($G6,"71"),EXACT($G6,"72"),EXACT($G6,"81"),EXACT($G6,"90"),EXACT($G6,"91"),EXACT($G6,"102")),CONCATENATE($G6,"_",IF(EXACT(TRIM($B6),""),"",IF(EXACT(CONCATENATE(ROUNDDOWN($C6/10,0),"-",ROUND($C6/10,0)),"0-0"),"0-4",IF(EXACT(CONCATENATE(ROUNDDOWN($C6/10,0),"-",ROUND($C6/10,0)),"0-1"),"5-9",IF(EXACT(CONCATENATE(ROUNDDOWN($C6/10,0),"-",ROUND($C6/10,0)),"1-1"),"10-14",IF(EXACT(CONCATENATE(ROUNDDOWN($C6/10,0),"-",ROUND($C6/10,0)),"1-2"),"15-19",IF(EXACT(CONCATENATE(ROUNDDOWN($C6/10,0),"-",ROUND($C6/10,0)),"2-2"),"20-24",IF(EXACT(CONCATENATE(ROUNDDOWN($C6/10,0),"-",ROUND($C6/10,0)),"2-3"),"25-29",IF(EXACT(CONCATENATE(ROUNDDOWN($C6/10,0),"-",ROUND($C6/10,0)),"3-3"),"30-34",IF(EXACT(CONCATENATE(ROUNDDOWN($C6/10,0),"-",ROUND($C6/10,0)),"3-4"),"35-39",IF(EXACT(CONCATENATE(ROUNDDOWN($C6/10,0),"-",ROUND($C6/10,0)),"4-4"),"40-44",IF(EXACT(CONCATENATE(ROUNDDOWN($C6/10,0),"-",ROUND($C6/10,0)),"4-5"),"45-49",IF(EXACT(CONCATENATE(ROUNDDOWN($C6/10,0),"-",ROUND($C6/10,0)),"5-5"),"50-54",IF(EXACT(CONCATENATE(ROUNDDOWN($C6/10,0),"-",ROUND($C6/10,0)),"5-6"),"55-59",IF(EXACT(CONCATENATE(ROUNDDOWN($C6/10,0),"-",ROUND($C6/10,0)),"6-6"),"60-64",IF(EXACT(CONCATENATE(ROUNDDOWN($C6/10,0),"-",ROUND($C6/10,0)),"6-7"),"65-69",IF(EXACT(CONCATENATE(ROUNDDOWN($C6/10,0),"-",ROUND($C6/10,0)),"7-7"),"70-74",IF(EXACT(CONCATENATE(ROUNDDOWN($C6/10,0),"-",ROUND($C6/10,0)),"7-8"),"75-79",IF(EXACT(CONCATENATE(ROUNDDOWN($C6/10,0),"-",ROUND($C6/10,0)),"8-8"),"80-84",IF(EXACT(CONCATENATE(ROUNDDOWN($C6/10,0),"-",ROUND($C6/10,0)),"8-9"),"85-89","")))))))))))))))))))),$G6),保険料Data!$B:$B,0),CHOOSE(MONTH($M$2),6,7,8,9,10,11,12,1,2,3,4,5)))))</f>
        <v/>
      </c>
      <c r="I6" s="26"/>
      <c r="J6" s="27" t="str" cm="1">
        <f t="array" ref="J6">IF(EXACT(LEFT($U6,10),"【Warning!】"),"",IF(EXACT(TRIM($M$2),""),"",IF(OR(EXACT($F6,""),EXACT($I6,"")),"",INDEX(保険料Data!$C:$N,MATCH(IF(OR(EXACT($I6,"71"),EXACT($I6,"72"),EXACT($I6,"81"),EXACT($I6,"90"),EXACT($I6,"91"),EXACT($I6,"102")),CONCATENATE($I6,"_",IF(EXACT(TRIM($B6),""),"",IF(EXACT(CONCATENATE(ROUNDDOWN($C6/10,0),"-",ROUND($C6/10,0)),"0-0"),"0-4",IF(EXACT(CONCATENATE(ROUNDDOWN($C6/10,0),"-",ROUND($C6/10,0)),"0-1"),"5-9",IF(EXACT(CONCATENATE(ROUNDDOWN($C6/10,0),"-",ROUND($C6/10,0)),"1-1"),"10-14",IF(EXACT(CONCATENATE(ROUNDDOWN($C6/10,0),"-",ROUND($C6/10,0)),"1-2"),"15-19",IF(EXACT(CONCATENATE(ROUNDDOWN($C6/10,0),"-",ROUND($C6/10,0)),"2-2"),"20-24",IF(EXACT(CONCATENATE(ROUNDDOWN($C6/10,0),"-",ROUND($C6/10,0)),"2-3"),"25-29",IF(EXACT(CONCATENATE(ROUNDDOWN($C6/10,0),"-",ROUND($C6/10,0)),"3-3"),"30-34",IF(EXACT(CONCATENATE(ROUNDDOWN($C6/10,0),"-",ROUND($C6/10,0)),"3-4"),"35-39",IF(EXACT(CONCATENATE(ROUNDDOWN($C6/10,0),"-",ROUND($C6/10,0)),"4-4"),"40-44",IF(EXACT(CONCATENATE(ROUNDDOWN($C6/10,0),"-",ROUND($C6/10,0)),"4-5"),"45-49",IF(EXACT(CONCATENATE(ROUNDDOWN($C6/10,0),"-",ROUND($C6/10,0)),"5-5"),"50-54",IF(EXACT(CONCATENATE(ROUNDDOWN($C6/10,0),"-",ROUND($C6/10,0)),"5-6"),"55-59",IF(EXACT(CONCATENATE(ROUNDDOWN($C6/10,0),"-",ROUND($C6/10,0)),"6-6"),"60-64",IF(EXACT(CONCATENATE(ROUNDDOWN($C6/10,0),"-",ROUND($C6/10,0)),"6-7"),"65-69",IF(EXACT(CONCATENATE(ROUNDDOWN($C6/10,0),"-",ROUND($C6/10,0)),"7-7"),"70-74",IF(EXACT(CONCATENATE(ROUNDDOWN($C6/10,0),"-",ROUND($C6/10,0)),"7-8"),"75-79",IF(EXACT(CONCATENATE(ROUNDDOWN($C6/10,0),"-",ROUND($C6/10,0)),"8-8"),"80-84",IF(EXACT(CONCATENATE(ROUNDDOWN($C6/10,0),"-",ROUND($C6/10,0)),"8-9"),"85-89","")))))))))))))))))))),$I6),保険料Data!$B:$B,0),CHOOSE(MONTH($M$2),6,7,8,9,10,11,12,1,2,3,4,5)))))</f>
        <v/>
      </c>
      <c r="K6" s="26"/>
      <c r="L6" s="27" t="str" cm="1">
        <f t="array" ref="L6">IF(EXACT(LEFT($U6,10),"【Warning!】"),"",IF(EXACT(TRIM($M$2),""),"",IF(OR(EXACT($F6,""),EXACT($K6,"")),"",INDEX(保険料Data!$C:$N,MATCH(IF(OR(EXACT($K6,"71"),EXACT($K6,"72"),EXACT($K6,"81"),EXACT($K6,"90"),EXACT($K6,"91"),EXACT($K6,"102")),CONCATENATE($K6,"_",IF(EXACT(TRIM($B6),""),"",IF(EXACT(CONCATENATE(ROUNDDOWN($C6/10,0),"-",ROUND($C6/10,0)),"0-0"),"0-4",IF(EXACT(CONCATENATE(ROUNDDOWN($C6/10,0),"-",ROUND($C6/10,0)),"0-1"),"5-9",IF(EXACT(CONCATENATE(ROUNDDOWN($C6/10,0),"-",ROUND($C6/10,0)),"1-1"),"10-14",IF(EXACT(CONCATENATE(ROUNDDOWN($C6/10,0),"-",ROUND($C6/10,0)),"1-2"),"15-19",IF(EXACT(CONCATENATE(ROUNDDOWN($C6/10,0),"-",ROUND($C6/10,0)),"2-2"),"20-24",IF(EXACT(CONCATENATE(ROUNDDOWN($C6/10,0),"-",ROUND($C6/10,0)),"2-3"),"25-29",IF(EXACT(CONCATENATE(ROUNDDOWN($C6/10,0),"-",ROUND($C6/10,0)),"3-3"),"30-34",IF(EXACT(CONCATENATE(ROUNDDOWN($C6/10,0),"-",ROUND($C6/10,0)),"3-4"),"35-39",IF(EXACT(CONCATENATE(ROUNDDOWN($C6/10,0),"-",ROUND($C6/10,0)),"4-4"),"40-44",IF(EXACT(CONCATENATE(ROUNDDOWN($C6/10,0),"-",ROUND($C6/10,0)),"4-5"),"45-49",IF(EXACT(CONCATENATE(ROUNDDOWN($C6/10,0),"-",ROUND($C6/10,0)),"5-5"),"50-54",IF(EXACT(CONCATENATE(ROUNDDOWN($C6/10,0),"-",ROUND($C6/10,0)),"5-6"),"55-59",IF(EXACT(CONCATENATE(ROUNDDOWN($C6/10,0),"-",ROUND($C6/10,0)),"6-6"),"60-64",IF(EXACT(CONCATENATE(ROUNDDOWN($C6/10,0),"-",ROUND($C6/10,0)),"6-7"),"65-69",IF(EXACT(CONCATENATE(ROUNDDOWN($C6/10,0),"-",ROUND($C6/10,0)),"7-7"),"70-74",IF(EXACT(CONCATENATE(ROUNDDOWN($C6/10,0),"-",ROUND($C6/10,0)),"7-8"),"75-79",IF(EXACT(CONCATENATE(ROUNDDOWN($C6/10,0),"-",ROUND($C6/10,0)),"8-8"),"80-84",IF(EXACT(CONCATENATE(ROUNDDOWN($C6/10,0),"-",ROUND($C6/10,0)),"8-9"),"85-89","")))))))))))))))))))),$K6),保険料Data!$B:$B,0),CHOOSE(MONTH($M$2),6,7,8,9,10,11,12,1,2,3,4,5)))))</f>
        <v/>
      </c>
      <c r="M6" s="26"/>
      <c r="N6" s="27" t="str" cm="1">
        <f t="array" ref="N6">IF(EXACT(LEFT($U6,10),"【Warning!】"),"",IF(EXACT(TRIM($M$2),""),"",IF(OR(EXACT($F6,""),EXACT($M6,"")),"",INDEX(保険料Data!$C:$N,MATCH(IF(OR(EXACT($M6,"71"),EXACT($M6,"72"),EXACT($M6,"81"),EXACT($M6,"90"),EXACT($M6,"91"),EXACT($M6,"102")),CONCATENATE($M6,"_",IF(EXACT(TRIM($B6),""),"",IF(EXACT(CONCATENATE(ROUNDDOWN($C6/10,0),"-",ROUND($C6/10,0)),"0-0"),"0-4",IF(EXACT(CONCATENATE(ROUNDDOWN($C6/10,0),"-",ROUND($C6/10,0)),"0-1"),"5-9",IF(EXACT(CONCATENATE(ROUNDDOWN($C6/10,0),"-",ROUND($C6/10,0)),"1-1"),"10-14",IF(EXACT(CONCATENATE(ROUNDDOWN($C6/10,0),"-",ROUND($C6/10,0)),"1-2"),"15-19",IF(EXACT(CONCATENATE(ROUNDDOWN($C6/10,0),"-",ROUND($C6/10,0)),"2-2"),"20-24",IF(EXACT(CONCATENATE(ROUNDDOWN($C6/10,0),"-",ROUND($C6/10,0)),"2-3"),"25-29",IF(EXACT(CONCATENATE(ROUNDDOWN($C6/10,0),"-",ROUND($C6/10,0)),"3-3"),"30-34",IF(EXACT(CONCATENATE(ROUNDDOWN($C6/10,0),"-",ROUND($C6/10,0)),"3-4"),"35-39",IF(EXACT(CONCATENATE(ROUNDDOWN($C6/10,0),"-",ROUND($C6/10,0)),"4-4"),"40-44",IF(EXACT(CONCATENATE(ROUNDDOWN($C6/10,0),"-",ROUND($C6/10,0)),"4-5"),"45-49",IF(EXACT(CONCATENATE(ROUNDDOWN($C6/10,0),"-",ROUND($C6/10,0)),"5-5"),"50-54",IF(EXACT(CONCATENATE(ROUNDDOWN($C6/10,0),"-",ROUND($C6/10,0)),"5-6"),"55-59",IF(EXACT(CONCATENATE(ROUNDDOWN($C6/10,0),"-",ROUND($C6/10,0)),"6-6"),"60-64",IF(EXACT(CONCATENATE(ROUNDDOWN($C6/10,0),"-",ROUND($C6/10,0)),"6-7"),"65-69",IF(EXACT(CONCATENATE(ROUNDDOWN($C6/10,0),"-",ROUND($C6/10,0)),"7-7"),"70-74",IF(EXACT(CONCATENATE(ROUNDDOWN($C6/10,0),"-",ROUND($C6/10,0)),"7-8"),"75-79",IF(EXACT(CONCATENATE(ROUNDDOWN($C6/10,0),"-",ROUND($C6/10,0)),"8-8"),"80-84",IF(EXACT(CONCATENATE(ROUNDDOWN($C6/10,0),"-",ROUND($C6/10,0)),"8-9"),"85-89","")))))))))))))))))))),$M6),保険料Data!$B:$B,0),CHOOSE(MONTH($M$2),6,7,8,9,10,11,12,1,2,3,4,5)))))</f>
        <v/>
      </c>
      <c r="O6" s="26"/>
      <c r="P6" s="27" t="str" cm="1">
        <f t="array" ref="P6">IF(EXACT(LEFT($U6,10),"【Warning!】"),"",IF(EXACT(TRIM($M$2),""),"",IF(OR(EXACT($F6,""),EXACT($O6,"")),"",INDEX(保険料Data!$C:$N,MATCH(IF(OR(EXACT($O6,"71"),EXACT($O6,"72"),EXACT($O6,"81"),EXACT($O6,"90"),EXACT($O6,"91"),EXACT($O6,"102")),CONCATENATE($O6,"_",IF(EXACT(TRIM($B6),""),"",IF(EXACT(CONCATENATE(ROUNDDOWN($C6/10,0),"-",ROUND($C6/10,0)),"0-0"),"0-4",IF(EXACT(CONCATENATE(ROUNDDOWN($C6/10,0),"-",ROUND($C6/10,0)),"0-1"),"5-9",IF(EXACT(CONCATENATE(ROUNDDOWN($C6/10,0),"-",ROUND($C6/10,0)),"1-1"),"10-14",IF(EXACT(CONCATENATE(ROUNDDOWN($C6/10,0),"-",ROUND($C6/10,0)),"1-2"),"15-19",IF(EXACT(CONCATENATE(ROUNDDOWN($C6/10,0),"-",ROUND($C6/10,0)),"2-2"),"20-24",IF(EXACT(CONCATENATE(ROUNDDOWN($C6/10,0),"-",ROUND($C6/10,0)),"2-3"),"25-29",IF(EXACT(CONCATENATE(ROUNDDOWN($C6/10,0),"-",ROUND($C6/10,0)),"3-3"),"30-34",IF(EXACT(CONCATENATE(ROUNDDOWN($C6/10,0),"-",ROUND($C6/10,0)),"3-4"),"35-39",IF(EXACT(CONCATENATE(ROUNDDOWN($C6/10,0),"-",ROUND($C6/10,0)),"4-4"),"40-44",IF(EXACT(CONCATENATE(ROUNDDOWN($C6/10,0),"-",ROUND($C6/10,0)),"4-5"),"45-49",IF(EXACT(CONCATENATE(ROUNDDOWN($C6/10,0),"-",ROUND($C6/10,0)),"5-5"),"50-54",IF(EXACT(CONCATENATE(ROUNDDOWN($C6/10,0),"-",ROUND($C6/10,0)),"5-6"),"55-59",IF(EXACT(CONCATENATE(ROUNDDOWN($C6/10,0),"-",ROUND($C6/10,0)),"6-6"),"60-64",IF(EXACT(CONCATENATE(ROUNDDOWN($C6/10,0),"-",ROUND($C6/10,0)),"6-7"),"65-69",IF(EXACT(CONCATENATE(ROUNDDOWN($C6/10,0),"-",ROUND($C6/10,0)),"7-7"),"70-74",IF(EXACT(CONCATENATE(ROUNDDOWN($C6/10,0),"-",ROUND($C6/10,0)),"7-8"),"75-79",IF(EXACT(CONCATENATE(ROUNDDOWN($C6/10,0),"-",ROUND($C6/10,0)),"8-8"),"80-84",IF(EXACT(CONCATENATE(ROUNDDOWN($C6/10,0),"-",ROUND($C6/10,0)),"8-9"),"85-89","")))))))))))))))))))),$O6),保険料Data!$B:$B,0),CHOOSE(MONTH($M$2),6,7,8,9,10,11,12,1,2,3,4,5)))))</f>
        <v/>
      </c>
      <c r="Q6" s="26"/>
      <c r="R6" s="27" t="str" cm="1">
        <f t="array" ref="R6">IF(EXACT(LEFT($U6,10),"【Warning!】"),"",IF(EXACT(TRIM($M$2),""),"",IF(OR(EXACT($F6,""),EXACT($Q6,"")),"",INDEX(保険料Data!$C:$N,MATCH(IF(OR(EXACT($Q6,"71"),EXACT($Q6,"72"),EXACT($Q6,"81"),EXACT($Q6,"90"),EXACT($Q6,"91"),EXACT($Q6,"102")),CONCATENATE($Q6,"_",IF(EXACT(TRIM($B6),""),"",IF(EXACT(CONCATENATE(ROUNDDOWN($C6/10,0),"-",ROUND($C6/10,0)),"0-0"),"0-4",IF(EXACT(CONCATENATE(ROUNDDOWN($C6/10,0),"-",ROUND($C6/10,0)),"0-1"),"5-9",IF(EXACT(CONCATENATE(ROUNDDOWN($C6/10,0),"-",ROUND($C6/10,0)),"1-1"),"10-14",IF(EXACT(CONCATENATE(ROUNDDOWN($C6/10,0),"-",ROUND($C6/10,0)),"1-2"),"15-19",IF(EXACT(CONCATENATE(ROUNDDOWN($C6/10,0),"-",ROUND($C6/10,0)),"2-2"),"20-24",IF(EXACT(CONCATENATE(ROUNDDOWN($C6/10,0),"-",ROUND($C6/10,0)),"2-3"),"25-29",IF(EXACT(CONCATENATE(ROUNDDOWN($C6/10,0),"-",ROUND($C6/10,0)),"3-3"),"30-34",IF(EXACT(CONCATENATE(ROUNDDOWN($C6/10,0),"-",ROUND($C6/10,0)),"3-4"),"35-39",IF(EXACT(CONCATENATE(ROUNDDOWN($C6/10,0),"-",ROUND($C6/10,0)),"4-4"),"40-44",IF(EXACT(CONCATENATE(ROUNDDOWN($C6/10,0),"-",ROUND($C6/10,0)),"4-5"),"45-49",IF(EXACT(CONCATENATE(ROUNDDOWN($C6/10,0),"-",ROUND($C6/10,0)),"5-5"),"50-54",IF(EXACT(CONCATENATE(ROUNDDOWN($C6/10,0),"-",ROUND($C6/10,0)),"5-6"),"55-59",IF(EXACT(CONCATENATE(ROUNDDOWN($C6/10,0),"-",ROUND($C6/10,0)),"6-6"),"60-64",IF(EXACT(CONCATENATE(ROUNDDOWN($C6/10,0),"-",ROUND($C6/10,0)),"6-7"),"65-69",IF(EXACT(CONCATENATE(ROUNDDOWN($C6/10,0),"-",ROUND($C6/10,0)),"7-7"),"70-74",IF(EXACT(CONCATENATE(ROUNDDOWN($C6/10,0),"-",ROUND($C6/10,0)),"7-8"),"75-79",IF(EXACT(CONCATENATE(ROUNDDOWN($C6/10,0),"-",ROUND($C6/10,0)),"8-8"),"80-84",IF(EXACT(CONCATENATE(ROUNDDOWN($C6/10,0),"-",ROUND($C6/10,0)),"8-9"),"85-89","")))))))))))))))))))),$Q6),保険料Data!$B:$B,0),CHOOSE(MONTH($M$2),6,7,8,9,10,11,12,1,2,3,4,5)))))</f>
        <v/>
      </c>
      <c r="S6" s="27" t="str">
        <f t="shared" ref="S6:S18" si="1">IF(EXACT(TRIM($M$2),""),"",IF(EXACT($F6,""),"",SUM($F6,$H6,$J6,$L6,$N6,$P6,$R6)))</f>
        <v/>
      </c>
      <c r="U6" s="215" t="str" cm="1">
        <f t="array" ref="U6">_xlfn.IFNA(_xlfn.IFS(AND(EXACT(TRIM($B6),""),EXACT(TRIM($D6),""),EXACT(TRIM($E6),""),EXACT(TRIM($G6),""),EXACT(TRIM($I6),""),EXACT(TRIM($K6),""),EXACT(TRIM($M6),""),EXACT(TRIM($O6),""),EXACT(TRIM($Q6),"")),"",EXACT(TRIM($B6),""),"【Warning!】生年月日を入力してください",EXACT(TRIM($D6),""),"【Warning!】ご希望プランを選択してください",AND(EXACT(LEFTB($D6,1),"F"),EXACT(TRIM($G6),""),EXACT(TRIM($I6),""),EXACT(TRIM($K6),""),EXACT(TRIM($M6),""),EXACT(TRIM($O6),""),EXACT(TRIM($Q6),"")),IF(OR(EXACT(TRIM($E6),""),EXACT(TRIM($E6),1)),"","【Warning!】ファミリープランのご加入上限口数は1口です"),AND(EXACT($D6,"SC"),EXACT(TRIM($G6),""),EXACT(TRIM($I6),""),EXACT(TRIM($K6),""),EXACT(TRIM($M6),""),EXACT(TRIM($O6),""),EXACT(TRIM($Q6),"")),IF(AND(OR(EXACT(IF(OR(EXACT($C6,61),EXACT($C6,62),EXACT($C6,63),EXACT($C6,64)),7,ROUND($C6/10,0)),2),EXACT(IF(OR(EXACT($C6,61),EXACT($C6,62),EXACT($C6,63),EXACT($C6,64)),7,ROUND($C6/10,0)),3),EXACT(IF(OR(EXACT($C6,61),EXACT($C6,62),EXACT($C6,63),EXACT($C6,64)),7,ROUND($C6/10,0)),4),EXACT(IF(OR(EXACT($C6,61),EXACT($C6,62),EXACT($C6,63),EXACT($C6,64)),7,ROUND($C6/10,0)),5),EXACT(IF(OR(EXACT($C6,61),EXACT($C6,62),EXACT($C6,63),EXACT($C6,64)),7,ROUND($C6/10,0)),6)),NOT(OR(EXACT($E6,""),EXACT($E6,1),EXACT($E6,2)))),"【Warning!】疾病プランのご加入上限口数は2口です",IF(AND(NOT(OR(EXACT(IF(OR(EXACT($C6,61),EXACT($C6,62),EXACT($C6,63),EXACT($C6,64)),7,ROUND($C6/10,0)),2),EXACT(IF(OR(EXACT($C6,61),EXACT($C6,62),EXACT($C6,63),EXACT($C6,64)),7,ROUND($C6/10,0)),3),EXACT(IF(OR(EXACT($C6,61),EXACT($C6,62),EXACT($C6,63),EXACT($C6,64)),7,ROUND($C6/10,0)),4),EXACT(IF(OR(EXACT($C6,61),EXACT($C6,62),EXACT($C6,63),EXACT($C6,64)),7,ROUND($C6/10,0)),5),EXACT(IF(OR(EXACT($C6,61),EXACT($C6,62),EXACT($C6,63),EXACT($C6,64)),7,ROUND($C6/10,0)),6))),NOT(OR(EXACT($E6,""),EXACT($E6,1)))),"【Warning!】疾病プランのご加入上限口数は1口です","")),AND(OR(EXACT(TRIM($D6),"FB1"),EXACT(TRIM($D6),"FB2"),EXACT(TRIM($D6),"FB3"),EXACT(TRIM($D6),"FB4"),EXACT(TRIM($D6),"FS1"),EXACT(TRIM($D6),"FS2"),EXACT(TRIM($D6),"FS3"),EXACT(TRIM($D6),"FS4")),NOT(AND(EXACT(TRIM($G6),""),EXACT(TRIM($I6),""),EXACT(TRIM($K6),""),EXACT(TRIM($M6),""),EXACT(TRIM($O6),""),EXACT(TRIM($Q6),"")))),IF(OR(EXACT($D6,"SC"),EXACT($D6,"SA"),EXACT($D6,"SS")),"","【Warning!】オプションをセットできるのは自由設計プラン(SC,SA,SS)のみです"),OR(EXACT($D6,"SA"),EXACT($D6,"SS")),IF(OR(EXACT($G6,"61"),EXACT($G6,"62"),EXACT($G6,"71"),EXACT($G6,"72"),EXACT($G6,"81"),EXACT($G6,"90"),EXACT($G6,"91"),EXACT($G6,"102"),EXACT($G6,"111"),EXACT($I6,"61"),EXACT($I6,"62"),EXACT($I6,"71"),EXACT($I6,"72"),EXACT($I6,"81"),EXACT($I6,"90"),EXACT($I6,"91"),EXACT($I6,"102"),EXACT($I6,"111"),EXACT($K6,"61"),EXACT($K6,"62"),EXACT($K6,"71"),EXACT($K6,"72"),EXACT($K6,"81"),EXACT($K6,"90"),EXACT($K6,"91"),EXACT($K6,"102"),EXACT($K6,"111"),EXACT($M6,"61"),EXACT($M6,"62"),EXACT($M6,"71"),EXACT($M6,"72"),EXACT($M6,"81"),EXACT($M6,"90"),EXACT($M6,"91"),EXACT($M6,"102"),EXACT($M6,"111"),EXACT($O6,"61"),EXACT($O6,"62"),EXACT($O6,"71"),EXACT($O6,"72"),EXACT($O6,"81"),EXACT($O6,"90"),EXACT($O6,"91"),EXACT($O6,"102"),EXACT($O6,"111"),EXACT($Q6,"61"),EXACT($Q6,"62"),EXACT($Q6,"71"),EXACT($Q6,"72"),EXACT($Q6,"81"),EXACT($Q6,"90"),EXACT($Q6,"91"),EXACT($Q6,"102"),EXACT($Q6,"111")),"【Warning!】SCにのみセット可(SA・SSにはセット不可)であるオプションが選択されています",""),AND(OR(EXACT($G6,71),EXACT($G6,72),EXACT($I6,71),EXACT($I6,72),EXACT($K6,71),EXACT($K6,72),EXACT($M6,71),EXACT($M6,72),EXACT($O6,71),EXACT($O6,72),EXACT($Q6,71),EXACT($Q6,72)),OR(EXACT($G6,90),EXACT($G6,91),EXACT($I6,90),EXACT($I6,91),EXACT($K6,90),EXACT($K6,91),EXACT($M6,90),EXACT($M6,91),EXACT($O6,90),EXACT($O6,91),EXACT($Q6,90),EXACT($Q6,91))),"【Warning!】がん診断保険金(71,72)と八大疾病一時金(90,91)は同時セット不可です"),"")</f>
        <v/>
      </c>
    </row>
    <row r="7" spans="1:21" s="13" customFormat="1" ht="26.25" customHeight="1">
      <c r="A7" s="21">
        <v>3</v>
      </c>
      <c r="B7" s="24"/>
      <c r="C7" s="25" t="str">
        <f t="shared" si="0"/>
        <v/>
      </c>
      <c r="D7" s="26"/>
      <c r="E7" s="26"/>
      <c r="F7" s="27" t="str" cm="1">
        <f t="array" ref="F7">IF(EXACT(LEFT($U7,10),"【Warning!】"),"",IF(EXACT(TRIM($M$2),""),"",IF(OR(EXACT(TRIM($B7),""),EXACT(TRIM($D7),""),EXACT(TRIM($E7),"")),"",$E7*INDEX(保険料Data!$C:$N,MATCH(IF(EXACT($D7,"SC"),CONCATENATE($D7,"_",IF(EXACT(TRIM($B7),""),"",IF(EXACT(CONCATENATE(ROUNDDOWN($C7/10,0),"-",ROUND($C7/10,0)),"0-0"),"0-4",IF(EXACT(CONCATENATE(ROUNDDOWN($C7/10,0),"-",ROUND($C7/10,0)),"0-1"),"5-9",IF(EXACT(CONCATENATE(ROUNDDOWN($C7/10,0),"-",ROUND($C7/10,0)),"1-1"),"10-14",IF(EXACT(CONCATENATE(ROUNDDOWN($C7/10,0),"-",ROUND($C7/10,0)),"1-2"),"15-19",IF(EXACT(CONCATENATE(ROUNDDOWN($C7/10,0),"-",ROUND($C7/10,0)),"2-2"),"20-24",IF(EXACT(CONCATENATE(ROUNDDOWN($C7/10,0),"-",ROUND($C7/10,0)),"2-3"),"25-29",IF(EXACT(CONCATENATE(ROUNDDOWN($C7/10,0),"-",ROUND($C7/10,0)),"3-3"),"30-34",IF(EXACT(CONCATENATE(ROUNDDOWN($C7/10,0),"-",ROUND($C7/10,0)),"3-4"),"35-39",IF(EXACT(CONCATENATE(ROUNDDOWN($C7/10,0),"-",ROUND($C7/10,0)),"4-4"),"40-44",IF(EXACT(CONCATENATE(ROUNDDOWN($C7/10,0),"-",ROUND($C7/10,0)),"4-5"),"45-49",IF(EXACT(CONCATENATE(ROUNDDOWN($C7/10,0),"-",ROUND($C7/10,0)),"5-5"),"50-54",IF(EXACT(CONCATENATE(ROUNDDOWN($C7/10,0),"-",ROUND($C7/10,0)),"5-6"),"55-59",IF(EXACT(CONCATENATE(ROUNDDOWN($C7/10,0),"-",ROUND($C7/10,0)),"6-6"),"60-64",IF(EXACT(CONCATENATE(ROUNDDOWN($C7/10,0),"-",ROUND($C7/10,0)),"6-7"),"65-69",IF(EXACT(CONCATENATE(ROUNDDOWN($C7/10,0),"-",ROUND($C7/10,0)),"7-7"),"70-74",IF(EXACT(CONCATENATE(ROUNDDOWN($C7/10,0),"-",ROUND($C7/10,0)),"7-8"),"75-79",IF(EXACT(CONCATENATE(ROUNDDOWN($C7/10,0),"-",ROUND($C7/10,0)),"8-8"),"80-84",IF(EXACT(CONCATENATE(ROUNDDOWN($C7/10,0),"-",ROUND($C7/10,0)),"8-9"),"85-89","")))))))))))))))))))),$D7),保険料Data!$B:$B,0),CHOOSE(MONTH($M$2),6,7,8,9,10,11,12,1,2,3,4,5)))))</f>
        <v/>
      </c>
      <c r="G7" s="26"/>
      <c r="H7" s="27" t="str" cm="1">
        <f t="array" ref="H7">IF(EXACT(LEFT($U7,10),"【Warning!】"),"",IF(EXACT(TRIM($M$2),""),"",IF(OR(EXACT($F7,""),EXACT($G7,"")),"",INDEX(保険料Data!$C:$N,MATCH(IF(OR(EXACT($G7,"71"),EXACT($G7,"72"),EXACT($G7,"81"),EXACT($G7,"90"),EXACT($G7,"91"),EXACT($G7,"102")),CONCATENATE($G7,"_",IF(EXACT(TRIM($B7),""),"",IF(EXACT(CONCATENATE(ROUNDDOWN($C7/10,0),"-",ROUND($C7/10,0)),"0-0"),"0-4",IF(EXACT(CONCATENATE(ROUNDDOWN($C7/10,0),"-",ROUND($C7/10,0)),"0-1"),"5-9",IF(EXACT(CONCATENATE(ROUNDDOWN($C7/10,0),"-",ROUND($C7/10,0)),"1-1"),"10-14",IF(EXACT(CONCATENATE(ROUNDDOWN($C7/10,0),"-",ROUND($C7/10,0)),"1-2"),"15-19",IF(EXACT(CONCATENATE(ROUNDDOWN($C7/10,0),"-",ROUND($C7/10,0)),"2-2"),"20-24",IF(EXACT(CONCATENATE(ROUNDDOWN($C7/10,0),"-",ROUND($C7/10,0)),"2-3"),"25-29",IF(EXACT(CONCATENATE(ROUNDDOWN($C7/10,0),"-",ROUND($C7/10,0)),"3-3"),"30-34",IF(EXACT(CONCATENATE(ROUNDDOWN($C7/10,0),"-",ROUND($C7/10,0)),"3-4"),"35-39",IF(EXACT(CONCATENATE(ROUNDDOWN($C7/10,0),"-",ROUND($C7/10,0)),"4-4"),"40-44",IF(EXACT(CONCATENATE(ROUNDDOWN($C7/10,0),"-",ROUND($C7/10,0)),"4-5"),"45-49",IF(EXACT(CONCATENATE(ROUNDDOWN($C7/10,0),"-",ROUND($C7/10,0)),"5-5"),"50-54",IF(EXACT(CONCATENATE(ROUNDDOWN($C7/10,0),"-",ROUND($C7/10,0)),"5-6"),"55-59",IF(EXACT(CONCATENATE(ROUNDDOWN($C7/10,0),"-",ROUND($C7/10,0)),"6-6"),"60-64",IF(EXACT(CONCATENATE(ROUNDDOWN($C7/10,0),"-",ROUND($C7/10,0)),"6-7"),"65-69",IF(EXACT(CONCATENATE(ROUNDDOWN($C7/10,0),"-",ROUND($C7/10,0)),"7-7"),"70-74",IF(EXACT(CONCATENATE(ROUNDDOWN($C7/10,0),"-",ROUND($C7/10,0)),"7-8"),"75-79",IF(EXACT(CONCATENATE(ROUNDDOWN($C7/10,0),"-",ROUND($C7/10,0)),"8-8"),"80-84",IF(EXACT(CONCATENATE(ROUNDDOWN($C7/10,0),"-",ROUND($C7/10,0)),"8-9"),"85-89","")))))))))))))))))))),$G7),保険料Data!$B:$B,0),CHOOSE(MONTH($M$2),6,7,8,9,10,11,12,1,2,3,4,5)))))</f>
        <v/>
      </c>
      <c r="I7" s="26"/>
      <c r="J7" s="27" t="str" cm="1">
        <f t="array" ref="J7">IF(EXACT(LEFT($U7,10),"【Warning!】"),"",IF(EXACT(TRIM($M$2),""),"",IF(OR(EXACT($F7,""),EXACT($I7,"")),"",INDEX(保険料Data!$C:$N,MATCH(IF(OR(EXACT($I7,"71"),EXACT($I7,"72"),EXACT($I7,"81"),EXACT($I7,"90"),EXACT($I7,"91"),EXACT($I7,"102")),CONCATENATE($I7,"_",IF(EXACT(TRIM($B7),""),"",IF(EXACT(CONCATENATE(ROUNDDOWN($C7/10,0),"-",ROUND($C7/10,0)),"0-0"),"0-4",IF(EXACT(CONCATENATE(ROUNDDOWN($C7/10,0),"-",ROUND($C7/10,0)),"0-1"),"5-9",IF(EXACT(CONCATENATE(ROUNDDOWN($C7/10,0),"-",ROUND($C7/10,0)),"1-1"),"10-14",IF(EXACT(CONCATENATE(ROUNDDOWN($C7/10,0),"-",ROUND($C7/10,0)),"1-2"),"15-19",IF(EXACT(CONCATENATE(ROUNDDOWN($C7/10,0),"-",ROUND($C7/10,0)),"2-2"),"20-24",IF(EXACT(CONCATENATE(ROUNDDOWN($C7/10,0),"-",ROUND($C7/10,0)),"2-3"),"25-29",IF(EXACT(CONCATENATE(ROUNDDOWN($C7/10,0),"-",ROUND($C7/10,0)),"3-3"),"30-34",IF(EXACT(CONCATENATE(ROUNDDOWN($C7/10,0),"-",ROUND($C7/10,0)),"3-4"),"35-39",IF(EXACT(CONCATENATE(ROUNDDOWN($C7/10,0),"-",ROUND($C7/10,0)),"4-4"),"40-44",IF(EXACT(CONCATENATE(ROUNDDOWN($C7/10,0),"-",ROUND($C7/10,0)),"4-5"),"45-49",IF(EXACT(CONCATENATE(ROUNDDOWN($C7/10,0),"-",ROUND($C7/10,0)),"5-5"),"50-54",IF(EXACT(CONCATENATE(ROUNDDOWN($C7/10,0),"-",ROUND($C7/10,0)),"5-6"),"55-59",IF(EXACT(CONCATENATE(ROUNDDOWN($C7/10,0),"-",ROUND($C7/10,0)),"6-6"),"60-64",IF(EXACT(CONCATENATE(ROUNDDOWN($C7/10,0),"-",ROUND($C7/10,0)),"6-7"),"65-69",IF(EXACT(CONCATENATE(ROUNDDOWN($C7/10,0),"-",ROUND($C7/10,0)),"7-7"),"70-74",IF(EXACT(CONCATENATE(ROUNDDOWN($C7/10,0),"-",ROUND($C7/10,0)),"7-8"),"75-79",IF(EXACT(CONCATENATE(ROUNDDOWN($C7/10,0),"-",ROUND($C7/10,0)),"8-8"),"80-84",IF(EXACT(CONCATENATE(ROUNDDOWN($C7/10,0),"-",ROUND($C7/10,0)),"8-9"),"85-89","")))))))))))))))))))),$I7),保険料Data!$B:$B,0),CHOOSE(MONTH($M$2),6,7,8,9,10,11,12,1,2,3,4,5)))))</f>
        <v/>
      </c>
      <c r="K7" s="26"/>
      <c r="L7" s="27" t="str" cm="1">
        <f t="array" ref="L7">IF(EXACT(LEFT($U7,10),"【Warning!】"),"",IF(EXACT(TRIM($M$2),""),"",IF(OR(EXACT($F7,""),EXACT($K7,"")),"",INDEX(保険料Data!$C:$N,MATCH(IF(OR(EXACT($K7,"71"),EXACT($K7,"72"),EXACT($K7,"81"),EXACT($K7,"90"),EXACT($K7,"91"),EXACT($K7,"102")),CONCATENATE($K7,"_",IF(EXACT(TRIM($B7),""),"",IF(EXACT(CONCATENATE(ROUNDDOWN($C7/10,0),"-",ROUND($C7/10,0)),"0-0"),"0-4",IF(EXACT(CONCATENATE(ROUNDDOWN($C7/10,0),"-",ROUND($C7/10,0)),"0-1"),"5-9",IF(EXACT(CONCATENATE(ROUNDDOWN($C7/10,0),"-",ROUND($C7/10,0)),"1-1"),"10-14",IF(EXACT(CONCATENATE(ROUNDDOWN($C7/10,0),"-",ROUND($C7/10,0)),"1-2"),"15-19",IF(EXACT(CONCATENATE(ROUNDDOWN($C7/10,0),"-",ROUND($C7/10,0)),"2-2"),"20-24",IF(EXACT(CONCATENATE(ROUNDDOWN($C7/10,0),"-",ROUND($C7/10,0)),"2-3"),"25-29",IF(EXACT(CONCATENATE(ROUNDDOWN($C7/10,0),"-",ROUND($C7/10,0)),"3-3"),"30-34",IF(EXACT(CONCATENATE(ROUNDDOWN($C7/10,0),"-",ROUND($C7/10,0)),"3-4"),"35-39",IF(EXACT(CONCATENATE(ROUNDDOWN($C7/10,0),"-",ROUND($C7/10,0)),"4-4"),"40-44",IF(EXACT(CONCATENATE(ROUNDDOWN($C7/10,0),"-",ROUND($C7/10,0)),"4-5"),"45-49",IF(EXACT(CONCATENATE(ROUNDDOWN($C7/10,0),"-",ROUND($C7/10,0)),"5-5"),"50-54",IF(EXACT(CONCATENATE(ROUNDDOWN($C7/10,0),"-",ROUND($C7/10,0)),"5-6"),"55-59",IF(EXACT(CONCATENATE(ROUNDDOWN($C7/10,0),"-",ROUND($C7/10,0)),"6-6"),"60-64",IF(EXACT(CONCATENATE(ROUNDDOWN($C7/10,0),"-",ROUND($C7/10,0)),"6-7"),"65-69",IF(EXACT(CONCATENATE(ROUNDDOWN($C7/10,0),"-",ROUND($C7/10,0)),"7-7"),"70-74",IF(EXACT(CONCATENATE(ROUNDDOWN($C7/10,0),"-",ROUND($C7/10,0)),"7-8"),"75-79",IF(EXACT(CONCATENATE(ROUNDDOWN($C7/10,0),"-",ROUND($C7/10,0)),"8-8"),"80-84",IF(EXACT(CONCATENATE(ROUNDDOWN($C7/10,0),"-",ROUND($C7/10,0)),"8-9"),"85-89","")))))))))))))))))))),$K7),保険料Data!$B:$B,0),CHOOSE(MONTH($M$2),6,7,8,9,10,11,12,1,2,3,4,5)))))</f>
        <v/>
      </c>
      <c r="M7" s="26"/>
      <c r="N7" s="27" t="str" cm="1">
        <f t="array" ref="N7">IF(EXACT(LEFT($U7,10),"【Warning!】"),"",IF(EXACT(TRIM($M$2),""),"",IF(OR(EXACT($F7,""),EXACT($M7,"")),"",INDEX(保険料Data!$C:$N,MATCH(IF(OR(EXACT($M7,"71"),EXACT($M7,"72"),EXACT($M7,"81"),EXACT($M7,"90"),EXACT($M7,"91"),EXACT($M7,"102")),CONCATENATE($M7,"_",IF(EXACT(TRIM($B7),""),"",IF(EXACT(CONCATENATE(ROUNDDOWN($C7/10,0),"-",ROUND($C7/10,0)),"0-0"),"0-4",IF(EXACT(CONCATENATE(ROUNDDOWN($C7/10,0),"-",ROUND($C7/10,0)),"0-1"),"5-9",IF(EXACT(CONCATENATE(ROUNDDOWN($C7/10,0),"-",ROUND($C7/10,0)),"1-1"),"10-14",IF(EXACT(CONCATENATE(ROUNDDOWN($C7/10,0),"-",ROUND($C7/10,0)),"1-2"),"15-19",IF(EXACT(CONCATENATE(ROUNDDOWN($C7/10,0),"-",ROUND($C7/10,0)),"2-2"),"20-24",IF(EXACT(CONCATENATE(ROUNDDOWN($C7/10,0),"-",ROUND($C7/10,0)),"2-3"),"25-29",IF(EXACT(CONCATENATE(ROUNDDOWN($C7/10,0),"-",ROUND($C7/10,0)),"3-3"),"30-34",IF(EXACT(CONCATENATE(ROUNDDOWN($C7/10,0),"-",ROUND($C7/10,0)),"3-4"),"35-39",IF(EXACT(CONCATENATE(ROUNDDOWN($C7/10,0),"-",ROUND($C7/10,0)),"4-4"),"40-44",IF(EXACT(CONCATENATE(ROUNDDOWN($C7/10,0),"-",ROUND($C7/10,0)),"4-5"),"45-49",IF(EXACT(CONCATENATE(ROUNDDOWN($C7/10,0),"-",ROUND($C7/10,0)),"5-5"),"50-54",IF(EXACT(CONCATENATE(ROUNDDOWN($C7/10,0),"-",ROUND($C7/10,0)),"5-6"),"55-59",IF(EXACT(CONCATENATE(ROUNDDOWN($C7/10,0),"-",ROUND($C7/10,0)),"6-6"),"60-64",IF(EXACT(CONCATENATE(ROUNDDOWN($C7/10,0),"-",ROUND($C7/10,0)),"6-7"),"65-69",IF(EXACT(CONCATENATE(ROUNDDOWN($C7/10,0),"-",ROUND($C7/10,0)),"7-7"),"70-74",IF(EXACT(CONCATENATE(ROUNDDOWN($C7/10,0),"-",ROUND($C7/10,0)),"7-8"),"75-79",IF(EXACT(CONCATENATE(ROUNDDOWN($C7/10,0),"-",ROUND($C7/10,0)),"8-8"),"80-84",IF(EXACT(CONCATENATE(ROUNDDOWN($C7/10,0),"-",ROUND($C7/10,0)),"8-9"),"85-89","")))))))))))))))))))),$M7),保険料Data!$B:$B,0),CHOOSE(MONTH($M$2),6,7,8,9,10,11,12,1,2,3,4,5)))))</f>
        <v/>
      </c>
      <c r="O7" s="26"/>
      <c r="P7" s="27" t="str" cm="1">
        <f t="array" ref="P7">IF(EXACT(LEFT($U7,10),"【Warning!】"),"",IF(EXACT(TRIM($M$2),""),"",IF(OR(EXACT($F7,""),EXACT($O7,"")),"",INDEX(保険料Data!$C:$N,MATCH(IF(OR(EXACT($O7,"71"),EXACT($O7,"72"),EXACT($O7,"81"),EXACT($O7,"90"),EXACT($O7,"91"),EXACT($O7,"102")),CONCATENATE($O7,"_",IF(EXACT(TRIM($B7),""),"",IF(EXACT(CONCATENATE(ROUNDDOWN($C7/10,0),"-",ROUND($C7/10,0)),"0-0"),"0-4",IF(EXACT(CONCATENATE(ROUNDDOWN($C7/10,0),"-",ROUND($C7/10,0)),"0-1"),"5-9",IF(EXACT(CONCATENATE(ROUNDDOWN($C7/10,0),"-",ROUND($C7/10,0)),"1-1"),"10-14",IF(EXACT(CONCATENATE(ROUNDDOWN($C7/10,0),"-",ROUND($C7/10,0)),"1-2"),"15-19",IF(EXACT(CONCATENATE(ROUNDDOWN($C7/10,0),"-",ROUND($C7/10,0)),"2-2"),"20-24",IF(EXACT(CONCATENATE(ROUNDDOWN($C7/10,0),"-",ROUND($C7/10,0)),"2-3"),"25-29",IF(EXACT(CONCATENATE(ROUNDDOWN($C7/10,0),"-",ROUND($C7/10,0)),"3-3"),"30-34",IF(EXACT(CONCATENATE(ROUNDDOWN($C7/10,0),"-",ROUND($C7/10,0)),"3-4"),"35-39",IF(EXACT(CONCATENATE(ROUNDDOWN($C7/10,0),"-",ROUND($C7/10,0)),"4-4"),"40-44",IF(EXACT(CONCATENATE(ROUNDDOWN($C7/10,0),"-",ROUND($C7/10,0)),"4-5"),"45-49",IF(EXACT(CONCATENATE(ROUNDDOWN($C7/10,0),"-",ROUND($C7/10,0)),"5-5"),"50-54",IF(EXACT(CONCATENATE(ROUNDDOWN($C7/10,0),"-",ROUND($C7/10,0)),"5-6"),"55-59",IF(EXACT(CONCATENATE(ROUNDDOWN($C7/10,0),"-",ROUND($C7/10,0)),"6-6"),"60-64",IF(EXACT(CONCATENATE(ROUNDDOWN($C7/10,0),"-",ROUND($C7/10,0)),"6-7"),"65-69",IF(EXACT(CONCATENATE(ROUNDDOWN($C7/10,0),"-",ROUND($C7/10,0)),"7-7"),"70-74",IF(EXACT(CONCATENATE(ROUNDDOWN($C7/10,0),"-",ROUND($C7/10,0)),"7-8"),"75-79",IF(EXACT(CONCATENATE(ROUNDDOWN($C7/10,0),"-",ROUND($C7/10,0)),"8-8"),"80-84",IF(EXACT(CONCATENATE(ROUNDDOWN($C7/10,0),"-",ROUND($C7/10,0)),"8-9"),"85-89","")))))))))))))))))))),$O7),保険料Data!$B:$B,0),CHOOSE(MONTH($M$2),6,7,8,9,10,11,12,1,2,3,4,5)))))</f>
        <v/>
      </c>
      <c r="Q7" s="26"/>
      <c r="R7" s="27" t="str" cm="1">
        <f t="array" ref="R7">IF(EXACT(LEFT($U7,10),"【Warning!】"),"",IF(EXACT(TRIM($M$2),""),"",IF(OR(EXACT($F7,""),EXACT($Q7,"")),"",INDEX(保険料Data!$C:$N,MATCH(IF(OR(EXACT($Q7,"71"),EXACT($Q7,"72"),EXACT($Q7,"81"),EXACT($Q7,"90"),EXACT($Q7,"91"),EXACT($Q7,"102")),CONCATENATE($Q7,"_",IF(EXACT(TRIM($B7),""),"",IF(EXACT(CONCATENATE(ROUNDDOWN($C7/10,0),"-",ROUND($C7/10,0)),"0-0"),"0-4",IF(EXACT(CONCATENATE(ROUNDDOWN($C7/10,0),"-",ROUND($C7/10,0)),"0-1"),"5-9",IF(EXACT(CONCATENATE(ROUNDDOWN($C7/10,0),"-",ROUND($C7/10,0)),"1-1"),"10-14",IF(EXACT(CONCATENATE(ROUNDDOWN($C7/10,0),"-",ROUND($C7/10,0)),"1-2"),"15-19",IF(EXACT(CONCATENATE(ROUNDDOWN($C7/10,0),"-",ROUND($C7/10,0)),"2-2"),"20-24",IF(EXACT(CONCATENATE(ROUNDDOWN($C7/10,0),"-",ROUND($C7/10,0)),"2-3"),"25-29",IF(EXACT(CONCATENATE(ROUNDDOWN($C7/10,0),"-",ROUND($C7/10,0)),"3-3"),"30-34",IF(EXACT(CONCATENATE(ROUNDDOWN($C7/10,0),"-",ROUND($C7/10,0)),"3-4"),"35-39",IF(EXACT(CONCATENATE(ROUNDDOWN($C7/10,0),"-",ROUND($C7/10,0)),"4-4"),"40-44",IF(EXACT(CONCATENATE(ROUNDDOWN($C7/10,0),"-",ROUND($C7/10,0)),"4-5"),"45-49",IF(EXACT(CONCATENATE(ROUNDDOWN($C7/10,0),"-",ROUND($C7/10,0)),"5-5"),"50-54",IF(EXACT(CONCATENATE(ROUNDDOWN($C7/10,0),"-",ROUND($C7/10,0)),"5-6"),"55-59",IF(EXACT(CONCATENATE(ROUNDDOWN($C7/10,0),"-",ROUND($C7/10,0)),"6-6"),"60-64",IF(EXACT(CONCATENATE(ROUNDDOWN($C7/10,0),"-",ROUND($C7/10,0)),"6-7"),"65-69",IF(EXACT(CONCATENATE(ROUNDDOWN($C7/10,0),"-",ROUND($C7/10,0)),"7-7"),"70-74",IF(EXACT(CONCATENATE(ROUNDDOWN($C7/10,0),"-",ROUND($C7/10,0)),"7-8"),"75-79",IF(EXACT(CONCATENATE(ROUNDDOWN($C7/10,0),"-",ROUND($C7/10,0)),"8-8"),"80-84",IF(EXACT(CONCATENATE(ROUNDDOWN($C7/10,0),"-",ROUND($C7/10,0)),"8-9"),"85-89","")))))))))))))))))))),$Q7),保険料Data!$B:$B,0),CHOOSE(MONTH($M$2),6,7,8,9,10,11,12,1,2,3,4,5)))))</f>
        <v/>
      </c>
      <c r="S7" s="27" t="str">
        <f t="shared" si="1"/>
        <v/>
      </c>
      <c r="U7" s="215" t="str" cm="1">
        <f t="array" ref="U7">_xlfn.IFNA(_xlfn.IFS(AND(EXACT(TRIM($B7),""),EXACT(TRIM($D7),""),EXACT(TRIM($E7),""),EXACT(TRIM($G7),""),EXACT(TRIM($I7),""),EXACT(TRIM($K7),""),EXACT(TRIM($M7),""),EXACT(TRIM($O7),""),EXACT(TRIM($Q7),"")),"",EXACT(TRIM($B7),""),"【Warning!】生年月日を入力してください",EXACT(TRIM($D7),""),"【Warning!】ご希望プランを選択してください",AND(EXACT(LEFTB($D7,1),"F"),EXACT(TRIM($G7),""),EXACT(TRIM($I7),""),EXACT(TRIM($K7),""),EXACT(TRIM($M7),""),EXACT(TRIM($O7),""),EXACT(TRIM($Q7),"")),IF(OR(EXACT(TRIM($E7),""),EXACT(TRIM($E7),1)),"","【Warning!】ファミリープランのご加入上限口数は1口です"),AND(EXACT($D7,"SC"),EXACT(TRIM($G7),""),EXACT(TRIM($I7),""),EXACT(TRIM($K7),""),EXACT(TRIM($M7),""),EXACT(TRIM($O7),""),EXACT(TRIM($Q7),"")),IF(AND(OR(EXACT(IF(OR(EXACT($C7,61),EXACT($C7,62),EXACT($C7,63),EXACT($C7,64)),7,ROUND($C7/10,0)),2),EXACT(IF(OR(EXACT($C7,61),EXACT($C7,62),EXACT($C7,63),EXACT($C7,64)),7,ROUND($C7/10,0)),3),EXACT(IF(OR(EXACT($C7,61),EXACT($C7,62),EXACT($C7,63),EXACT($C7,64)),7,ROUND($C7/10,0)),4),EXACT(IF(OR(EXACT($C7,61),EXACT($C7,62),EXACT($C7,63),EXACT($C7,64)),7,ROUND($C7/10,0)),5),EXACT(IF(OR(EXACT($C7,61),EXACT($C7,62),EXACT($C7,63),EXACT($C7,64)),7,ROUND($C7/10,0)),6)),NOT(OR(EXACT($E7,""),EXACT($E7,1),EXACT($E7,2)))),"【Warning!】疾病プランのご加入上限口数は2口です",IF(AND(NOT(OR(EXACT(IF(OR(EXACT($C7,61),EXACT($C7,62),EXACT($C7,63),EXACT($C7,64)),7,ROUND($C7/10,0)),2),EXACT(IF(OR(EXACT($C7,61),EXACT($C7,62),EXACT($C7,63),EXACT($C7,64)),7,ROUND($C7/10,0)),3),EXACT(IF(OR(EXACT($C7,61),EXACT($C7,62),EXACT($C7,63),EXACT($C7,64)),7,ROUND($C7/10,0)),4),EXACT(IF(OR(EXACT($C7,61),EXACT($C7,62),EXACT($C7,63),EXACT($C7,64)),7,ROUND($C7/10,0)),5),EXACT(IF(OR(EXACT($C7,61),EXACT($C7,62),EXACT($C7,63),EXACT($C7,64)),7,ROUND($C7/10,0)),6))),NOT(OR(EXACT($E7,""),EXACT($E7,1)))),"【Warning!】疾病プランのご加入上限口数は1口です","")),AND(OR(EXACT(TRIM($D7),"FB1"),EXACT(TRIM($D7),"FB2"),EXACT(TRIM($D7),"FB3"),EXACT(TRIM($D7),"FB4"),EXACT(TRIM($D7),"FS1"),EXACT(TRIM($D7),"FS2"),EXACT(TRIM($D7),"FS3"),EXACT(TRIM($D7),"FS4")),NOT(AND(EXACT(TRIM($G7),""),EXACT(TRIM($I7),""),EXACT(TRIM($K7),""),EXACT(TRIM($M7),""),EXACT(TRIM($O7),""),EXACT(TRIM($Q7),"")))),IF(OR(EXACT($D7,"SC"),EXACT($D7,"SA"),EXACT($D7,"SS")),"","【Warning!】オプションをセットできるのは自由設計プラン(SC,SA,SS)のみです"),OR(EXACT($D7,"SA"),EXACT($D7,"SS")),IF(OR(EXACT($G7,"61"),EXACT($G7,"62"),EXACT($G7,"71"),EXACT($G7,"72"),EXACT($G7,"81"),EXACT($G7,"90"),EXACT($G7,"91"),EXACT($G7,"102"),EXACT($G7,"111"),EXACT($I7,"61"),EXACT($I7,"62"),EXACT($I7,"71"),EXACT($I7,"72"),EXACT($I7,"81"),EXACT($I7,"90"),EXACT($I7,"91"),EXACT($I7,"102"),EXACT($I7,"111"),EXACT($K7,"61"),EXACT($K7,"62"),EXACT($K7,"71"),EXACT($K7,"72"),EXACT($K7,"81"),EXACT($K7,"90"),EXACT($K7,"91"),EXACT($K7,"102"),EXACT($K7,"111"),EXACT($M7,"61"),EXACT($M7,"62"),EXACT($M7,"71"),EXACT($M7,"72"),EXACT($M7,"81"),EXACT($M7,"90"),EXACT($M7,"91"),EXACT($M7,"102"),EXACT($M7,"111"),EXACT($O7,"61"),EXACT($O7,"62"),EXACT($O7,"71"),EXACT($O7,"72"),EXACT($O7,"81"),EXACT($O7,"90"),EXACT($O7,"91"),EXACT($O7,"102"),EXACT($O7,"111"),EXACT($Q7,"61"),EXACT($Q7,"62"),EXACT($Q7,"71"),EXACT($Q7,"72"),EXACT($Q7,"81"),EXACT($Q7,"90"),EXACT($Q7,"91"),EXACT($Q7,"102"),EXACT($Q7,"111")),"【Warning!】SCにのみセット可(SA・SSにはセット不可)であるオプションが選択されています",""),AND(OR(EXACT($G7,71),EXACT($G7,72),EXACT($I7,71),EXACT($I7,72),EXACT($K7,71),EXACT($K7,72),EXACT($M7,71),EXACT($M7,72),EXACT($O7,71),EXACT($O7,72),EXACT($Q7,71),EXACT($Q7,72)),OR(EXACT($G7,90),EXACT($G7,91),EXACT($I7,90),EXACT($I7,91),EXACT($K7,90),EXACT($K7,91),EXACT($M7,90),EXACT($M7,91),EXACT($O7,90),EXACT($O7,91),EXACT($Q7,90),EXACT($Q7,91))),"【Warning!】がん診断保険金(71,72)と八大疾病一時金(90,91)は同時セット不可です"),"")</f>
        <v/>
      </c>
    </row>
    <row r="8" spans="1:21" s="13" customFormat="1" ht="26.25" customHeight="1">
      <c r="A8" s="21">
        <v>4</v>
      </c>
      <c r="B8" s="24"/>
      <c r="C8" s="25" t="str">
        <f t="shared" ref="C8" si="2">IF(EXACT($B8,""),"",YEAR(DATE(LEFTB($A$1,4),8,1))+IF((MONTH(DATE(LEFTB($A$1,4),8,1))+IF((DAY(DATE(LEFTB($A$1,4),8,1))-DAY($B8))-ABS(DAY(DATE(LEFTB($A$1,4),8,1))-DAY($B8)),-1,0)-MONTH($B8))-ABS(MONTH(DATE(LEFTB($A$1,4),8,1))+IF((DAY(DATE(LEFTB($A$1,4),8,1))-DAY($B8))-ABS(DAY(DATE(LEFTB($A$1,4),8,1))-DAY($B8)),-1,0)-MONTH($B8)),-1,0)-YEAR($B8))</f>
        <v/>
      </c>
      <c r="D8" s="26"/>
      <c r="E8" s="26"/>
      <c r="F8" s="27" t="str" cm="1">
        <f t="array" ref="F8">IF(EXACT(LEFT($U8,10),"【Warning!】"),"",IF(EXACT(TRIM($M$2),""),"",IF(OR(EXACT(TRIM($B8),""),EXACT(TRIM($D8),""),EXACT(TRIM($E8),"")),"",$E8*INDEX(保険料Data!$C:$N,MATCH(IF(EXACT($D8,"SC"),CONCATENATE($D8,"_",IF(EXACT(TRIM($B8),""),"",IF(EXACT(CONCATENATE(ROUNDDOWN($C8/10,0),"-",ROUND($C8/10,0)),"0-0"),"0-4",IF(EXACT(CONCATENATE(ROUNDDOWN($C8/10,0),"-",ROUND($C8/10,0)),"0-1"),"5-9",IF(EXACT(CONCATENATE(ROUNDDOWN($C8/10,0),"-",ROUND($C8/10,0)),"1-1"),"10-14",IF(EXACT(CONCATENATE(ROUNDDOWN($C8/10,0),"-",ROUND($C8/10,0)),"1-2"),"15-19",IF(EXACT(CONCATENATE(ROUNDDOWN($C8/10,0),"-",ROUND($C8/10,0)),"2-2"),"20-24",IF(EXACT(CONCATENATE(ROUNDDOWN($C8/10,0),"-",ROUND($C8/10,0)),"2-3"),"25-29",IF(EXACT(CONCATENATE(ROUNDDOWN($C8/10,0),"-",ROUND($C8/10,0)),"3-3"),"30-34",IF(EXACT(CONCATENATE(ROUNDDOWN($C8/10,0),"-",ROUND($C8/10,0)),"3-4"),"35-39",IF(EXACT(CONCATENATE(ROUNDDOWN($C8/10,0),"-",ROUND($C8/10,0)),"4-4"),"40-44",IF(EXACT(CONCATENATE(ROUNDDOWN($C8/10,0),"-",ROUND($C8/10,0)),"4-5"),"45-49",IF(EXACT(CONCATENATE(ROUNDDOWN($C8/10,0),"-",ROUND($C8/10,0)),"5-5"),"50-54",IF(EXACT(CONCATENATE(ROUNDDOWN($C8/10,0),"-",ROUND($C8/10,0)),"5-6"),"55-59",IF(EXACT(CONCATENATE(ROUNDDOWN($C8/10,0),"-",ROUND($C8/10,0)),"6-6"),"60-64",IF(EXACT(CONCATENATE(ROUNDDOWN($C8/10,0),"-",ROUND($C8/10,0)),"6-7"),"65-69",IF(EXACT(CONCATENATE(ROUNDDOWN($C8/10,0),"-",ROUND($C8/10,0)),"7-7"),"70-74",IF(EXACT(CONCATENATE(ROUNDDOWN($C8/10,0),"-",ROUND($C8/10,0)),"7-8"),"75-79",IF(EXACT(CONCATENATE(ROUNDDOWN($C8/10,0),"-",ROUND($C8/10,0)),"8-8"),"80-84",IF(EXACT(CONCATENATE(ROUNDDOWN($C8/10,0),"-",ROUND($C8/10,0)),"8-9"),"85-89","")))))))))))))))))))),$D8),保険料Data!$B:$B,0),CHOOSE(MONTH($M$2),6,7,8,9,10,11,12,1,2,3,4,5)))))</f>
        <v/>
      </c>
      <c r="G8" s="26"/>
      <c r="H8" s="27" t="str" cm="1">
        <f t="array" ref="H8">IF(EXACT(LEFT($U8,10),"【Warning!】"),"",IF(EXACT(TRIM($M$2),""),"",IF(OR(EXACT($F8,""),EXACT($G8,"")),"",INDEX(保険料Data!$C:$N,MATCH(IF(OR(EXACT($G8,"71"),EXACT($G8,"72"),EXACT($G8,"81"),EXACT($G8,"90"),EXACT($G8,"91"),EXACT($G8,"102")),CONCATENATE($G8,"_",IF(EXACT(TRIM($B8),""),"",IF(EXACT(CONCATENATE(ROUNDDOWN($C8/10,0),"-",ROUND($C8/10,0)),"0-0"),"0-4",IF(EXACT(CONCATENATE(ROUNDDOWN($C8/10,0),"-",ROUND($C8/10,0)),"0-1"),"5-9",IF(EXACT(CONCATENATE(ROUNDDOWN($C8/10,0),"-",ROUND($C8/10,0)),"1-1"),"10-14",IF(EXACT(CONCATENATE(ROUNDDOWN($C8/10,0),"-",ROUND($C8/10,0)),"1-2"),"15-19",IF(EXACT(CONCATENATE(ROUNDDOWN($C8/10,0),"-",ROUND($C8/10,0)),"2-2"),"20-24",IF(EXACT(CONCATENATE(ROUNDDOWN($C8/10,0),"-",ROUND($C8/10,0)),"2-3"),"25-29",IF(EXACT(CONCATENATE(ROUNDDOWN($C8/10,0),"-",ROUND($C8/10,0)),"3-3"),"30-34",IF(EXACT(CONCATENATE(ROUNDDOWN($C8/10,0),"-",ROUND($C8/10,0)),"3-4"),"35-39",IF(EXACT(CONCATENATE(ROUNDDOWN($C8/10,0),"-",ROUND($C8/10,0)),"4-4"),"40-44",IF(EXACT(CONCATENATE(ROUNDDOWN($C8/10,0),"-",ROUND($C8/10,0)),"4-5"),"45-49",IF(EXACT(CONCATENATE(ROUNDDOWN($C8/10,0),"-",ROUND($C8/10,0)),"5-5"),"50-54",IF(EXACT(CONCATENATE(ROUNDDOWN($C8/10,0),"-",ROUND($C8/10,0)),"5-6"),"55-59",IF(EXACT(CONCATENATE(ROUNDDOWN($C8/10,0),"-",ROUND($C8/10,0)),"6-6"),"60-64",IF(EXACT(CONCATENATE(ROUNDDOWN($C8/10,0),"-",ROUND($C8/10,0)),"6-7"),"65-69",IF(EXACT(CONCATENATE(ROUNDDOWN($C8/10,0),"-",ROUND($C8/10,0)),"7-7"),"70-74",IF(EXACT(CONCATENATE(ROUNDDOWN($C8/10,0),"-",ROUND($C8/10,0)),"7-8"),"75-79",IF(EXACT(CONCATENATE(ROUNDDOWN($C8/10,0),"-",ROUND($C8/10,0)),"8-8"),"80-84",IF(EXACT(CONCATENATE(ROUNDDOWN($C8/10,0),"-",ROUND($C8/10,0)),"8-9"),"85-89","")))))))))))))))))))),$G8),保険料Data!$B:$B,0),CHOOSE(MONTH($M$2),6,7,8,9,10,11,12,1,2,3,4,5)))))</f>
        <v/>
      </c>
      <c r="I8" s="26"/>
      <c r="J8" s="27" t="str" cm="1">
        <f t="array" ref="J8">IF(EXACT(LEFT($U8,10),"【Warning!】"),"",IF(EXACT(TRIM($M$2),""),"",IF(OR(EXACT($F8,""),EXACT($I8,"")),"",INDEX(保険料Data!$C:$N,MATCH(IF(OR(EXACT($I8,"71"),EXACT($I8,"72"),EXACT($I8,"81"),EXACT($I8,"90"),EXACT($I8,"91"),EXACT($I8,"102")),CONCATENATE($I8,"_",IF(EXACT(TRIM($B8),""),"",IF(EXACT(CONCATENATE(ROUNDDOWN($C8/10,0),"-",ROUND($C8/10,0)),"0-0"),"0-4",IF(EXACT(CONCATENATE(ROUNDDOWN($C8/10,0),"-",ROUND($C8/10,0)),"0-1"),"5-9",IF(EXACT(CONCATENATE(ROUNDDOWN($C8/10,0),"-",ROUND($C8/10,0)),"1-1"),"10-14",IF(EXACT(CONCATENATE(ROUNDDOWN($C8/10,0),"-",ROUND($C8/10,0)),"1-2"),"15-19",IF(EXACT(CONCATENATE(ROUNDDOWN($C8/10,0),"-",ROUND($C8/10,0)),"2-2"),"20-24",IF(EXACT(CONCATENATE(ROUNDDOWN($C8/10,0),"-",ROUND($C8/10,0)),"2-3"),"25-29",IF(EXACT(CONCATENATE(ROUNDDOWN($C8/10,0),"-",ROUND($C8/10,0)),"3-3"),"30-34",IF(EXACT(CONCATENATE(ROUNDDOWN($C8/10,0),"-",ROUND($C8/10,0)),"3-4"),"35-39",IF(EXACT(CONCATENATE(ROUNDDOWN($C8/10,0),"-",ROUND($C8/10,0)),"4-4"),"40-44",IF(EXACT(CONCATENATE(ROUNDDOWN($C8/10,0),"-",ROUND($C8/10,0)),"4-5"),"45-49",IF(EXACT(CONCATENATE(ROUNDDOWN($C8/10,0),"-",ROUND($C8/10,0)),"5-5"),"50-54",IF(EXACT(CONCATENATE(ROUNDDOWN($C8/10,0),"-",ROUND($C8/10,0)),"5-6"),"55-59",IF(EXACT(CONCATENATE(ROUNDDOWN($C8/10,0),"-",ROUND($C8/10,0)),"6-6"),"60-64",IF(EXACT(CONCATENATE(ROUNDDOWN($C8/10,0),"-",ROUND($C8/10,0)),"6-7"),"65-69",IF(EXACT(CONCATENATE(ROUNDDOWN($C8/10,0),"-",ROUND($C8/10,0)),"7-7"),"70-74",IF(EXACT(CONCATENATE(ROUNDDOWN($C8/10,0),"-",ROUND($C8/10,0)),"7-8"),"75-79",IF(EXACT(CONCATENATE(ROUNDDOWN($C8/10,0),"-",ROUND($C8/10,0)),"8-8"),"80-84",IF(EXACT(CONCATENATE(ROUNDDOWN($C8/10,0),"-",ROUND($C8/10,0)),"8-9"),"85-89","")))))))))))))))))))),$I8),保険料Data!$B:$B,0),CHOOSE(MONTH($M$2),6,7,8,9,10,11,12,1,2,3,4,5)))))</f>
        <v/>
      </c>
      <c r="K8" s="26"/>
      <c r="L8" s="27" t="str" cm="1">
        <f t="array" ref="L8">IF(EXACT(LEFT($U8,10),"【Warning!】"),"",IF(EXACT(TRIM($M$2),""),"",IF(OR(EXACT($F8,""),EXACT($K8,"")),"",INDEX(保険料Data!$C:$N,MATCH(IF(OR(EXACT($K8,"71"),EXACT($K8,"72"),EXACT($K8,"81"),EXACT($K8,"90"),EXACT($K8,"91"),EXACT($K8,"102")),CONCATENATE($K8,"_",IF(EXACT(TRIM($B8),""),"",IF(EXACT(CONCATENATE(ROUNDDOWN($C8/10,0),"-",ROUND($C8/10,0)),"0-0"),"0-4",IF(EXACT(CONCATENATE(ROUNDDOWN($C8/10,0),"-",ROUND($C8/10,0)),"0-1"),"5-9",IF(EXACT(CONCATENATE(ROUNDDOWN($C8/10,0),"-",ROUND($C8/10,0)),"1-1"),"10-14",IF(EXACT(CONCATENATE(ROUNDDOWN($C8/10,0),"-",ROUND($C8/10,0)),"1-2"),"15-19",IF(EXACT(CONCATENATE(ROUNDDOWN($C8/10,0),"-",ROUND($C8/10,0)),"2-2"),"20-24",IF(EXACT(CONCATENATE(ROUNDDOWN($C8/10,0),"-",ROUND($C8/10,0)),"2-3"),"25-29",IF(EXACT(CONCATENATE(ROUNDDOWN($C8/10,0),"-",ROUND($C8/10,0)),"3-3"),"30-34",IF(EXACT(CONCATENATE(ROUNDDOWN($C8/10,0),"-",ROUND($C8/10,0)),"3-4"),"35-39",IF(EXACT(CONCATENATE(ROUNDDOWN($C8/10,0),"-",ROUND($C8/10,0)),"4-4"),"40-44",IF(EXACT(CONCATENATE(ROUNDDOWN($C8/10,0),"-",ROUND($C8/10,0)),"4-5"),"45-49",IF(EXACT(CONCATENATE(ROUNDDOWN($C8/10,0),"-",ROUND($C8/10,0)),"5-5"),"50-54",IF(EXACT(CONCATENATE(ROUNDDOWN($C8/10,0),"-",ROUND($C8/10,0)),"5-6"),"55-59",IF(EXACT(CONCATENATE(ROUNDDOWN($C8/10,0),"-",ROUND($C8/10,0)),"6-6"),"60-64",IF(EXACT(CONCATENATE(ROUNDDOWN($C8/10,0),"-",ROUND($C8/10,0)),"6-7"),"65-69",IF(EXACT(CONCATENATE(ROUNDDOWN($C8/10,0),"-",ROUND($C8/10,0)),"7-7"),"70-74",IF(EXACT(CONCATENATE(ROUNDDOWN($C8/10,0),"-",ROUND($C8/10,0)),"7-8"),"75-79",IF(EXACT(CONCATENATE(ROUNDDOWN($C8/10,0),"-",ROUND($C8/10,0)),"8-8"),"80-84",IF(EXACT(CONCATENATE(ROUNDDOWN($C8/10,0),"-",ROUND($C8/10,0)),"8-9"),"85-89","")))))))))))))))))))),$K8),保険料Data!$B:$B,0),CHOOSE(MONTH($M$2),6,7,8,9,10,11,12,1,2,3,4,5)))))</f>
        <v/>
      </c>
      <c r="M8" s="26"/>
      <c r="N8" s="27" t="str" cm="1">
        <f t="array" ref="N8">IF(EXACT(LEFT($U8,10),"【Warning!】"),"",IF(EXACT(TRIM($M$2),""),"",IF(OR(EXACT($F8,""),EXACT($M8,"")),"",INDEX(保険料Data!$C:$N,MATCH(IF(OR(EXACT($M8,"71"),EXACT($M8,"72"),EXACT($M8,"81"),EXACT($M8,"90"),EXACT($M8,"91"),EXACT($M8,"102")),CONCATENATE($M8,"_",IF(EXACT(TRIM($B8),""),"",IF(EXACT(CONCATENATE(ROUNDDOWN($C8/10,0),"-",ROUND($C8/10,0)),"0-0"),"0-4",IF(EXACT(CONCATENATE(ROUNDDOWN($C8/10,0),"-",ROUND($C8/10,0)),"0-1"),"5-9",IF(EXACT(CONCATENATE(ROUNDDOWN($C8/10,0),"-",ROUND($C8/10,0)),"1-1"),"10-14",IF(EXACT(CONCATENATE(ROUNDDOWN($C8/10,0),"-",ROUND($C8/10,0)),"1-2"),"15-19",IF(EXACT(CONCATENATE(ROUNDDOWN($C8/10,0),"-",ROUND($C8/10,0)),"2-2"),"20-24",IF(EXACT(CONCATENATE(ROUNDDOWN($C8/10,0),"-",ROUND($C8/10,0)),"2-3"),"25-29",IF(EXACT(CONCATENATE(ROUNDDOWN($C8/10,0),"-",ROUND($C8/10,0)),"3-3"),"30-34",IF(EXACT(CONCATENATE(ROUNDDOWN($C8/10,0),"-",ROUND($C8/10,0)),"3-4"),"35-39",IF(EXACT(CONCATENATE(ROUNDDOWN($C8/10,0),"-",ROUND($C8/10,0)),"4-4"),"40-44",IF(EXACT(CONCATENATE(ROUNDDOWN($C8/10,0),"-",ROUND($C8/10,0)),"4-5"),"45-49",IF(EXACT(CONCATENATE(ROUNDDOWN($C8/10,0),"-",ROUND($C8/10,0)),"5-5"),"50-54",IF(EXACT(CONCATENATE(ROUNDDOWN($C8/10,0),"-",ROUND($C8/10,0)),"5-6"),"55-59",IF(EXACT(CONCATENATE(ROUNDDOWN($C8/10,0),"-",ROUND($C8/10,0)),"6-6"),"60-64",IF(EXACT(CONCATENATE(ROUNDDOWN($C8/10,0),"-",ROUND($C8/10,0)),"6-7"),"65-69",IF(EXACT(CONCATENATE(ROUNDDOWN($C8/10,0),"-",ROUND($C8/10,0)),"7-7"),"70-74",IF(EXACT(CONCATENATE(ROUNDDOWN($C8/10,0),"-",ROUND($C8/10,0)),"7-8"),"75-79",IF(EXACT(CONCATENATE(ROUNDDOWN($C8/10,0),"-",ROUND($C8/10,0)),"8-8"),"80-84",IF(EXACT(CONCATENATE(ROUNDDOWN($C8/10,0),"-",ROUND($C8/10,0)),"8-9"),"85-89","")))))))))))))))))))),$M8),保険料Data!$B:$B,0),CHOOSE(MONTH($M$2),6,7,8,9,10,11,12,1,2,3,4,5)))))</f>
        <v/>
      </c>
      <c r="O8" s="26"/>
      <c r="P8" s="27" t="str" cm="1">
        <f t="array" ref="P8">IF(EXACT(LEFT($U8,10),"【Warning!】"),"",IF(EXACT(TRIM($M$2),""),"",IF(OR(EXACT($F8,""),EXACT($O8,"")),"",INDEX(保険料Data!$C:$N,MATCH(IF(OR(EXACT($O8,"71"),EXACT($O8,"72"),EXACT($O8,"81"),EXACT($O8,"90"),EXACT($O8,"91"),EXACT($O8,"102")),CONCATENATE($O8,"_",IF(EXACT(TRIM($B8),""),"",IF(EXACT(CONCATENATE(ROUNDDOWN($C8/10,0),"-",ROUND($C8/10,0)),"0-0"),"0-4",IF(EXACT(CONCATENATE(ROUNDDOWN($C8/10,0),"-",ROUND($C8/10,0)),"0-1"),"5-9",IF(EXACT(CONCATENATE(ROUNDDOWN($C8/10,0),"-",ROUND($C8/10,0)),"1-1"),"10-14",IF(EXACT(CONCATENATE(ROUNDDOWN($C8/10,0),"-",ROUND($C8/10,0)),"1-2"),"15-19",IF(EXACT(CONCATENATE(ROUNDDOWN($C8/10,0),"-",ROUND($C8/10,0)),"2-2"),"20-24",IF(EXACT(CONCATENATE(ROUNDDOWN($C8/10,0),"-",ROUND($C8/10,0)),"2-3"),"25-29",IF(EXACT(CONCATENATE(ROUNDDOWN($C8/10,0),"-",ROUND($C8/10,0)),"3-3"),"30-34",IF(EXACT(CONCATENATE(ROUNDDOWN($C8/10,0),"-",ROUND($C8/10,0)),"3-4"),"35-39",IF(EXACT(CONCATENATE(ROUNDDOWN($C8/10,0),"-",ROUND($C8/10,0)),"4-4"),"40-44",IF(EXACT(CONCATENATE(ROUNDDOWN($C8/10,0),"-",ROUND($C8/10,0)),"4-5"),"45-49",IF(EXACT(CONCATENATE(ROUNDDOWN($C8/10,0),"-",ROUND($C8/10,0)),"5-5"),"50-54",IF(EXACT(CONCATENATE(ROUNDDOWN($C8/10,0),"-",ROUND($C8/10,0)),"5-6"),"55-59",IF(EXACT(CONCATENATE(ROUNDDOWN($C8/10,0),"-",ROUND($C8/10,0)),"6-6"),"60-64",IF(EXACT(CONCATENATE(ROUNDDOWN($C8/10,0),"-",ROUND($C8/10,0)),"6-7"),"65-69",IF(EXACT(CONCATENATE(ROUNDDOWN($C8/10,0),"-",ROUND($C8/10,0)),"7-7"),"70-74",IF(EXACT(CONCATENATE(ROUNDDOWN($C8/10,0),"-",ROUND($C8/10,0)),"7-8"),"75-79",IF(EXACT(CONCATENATE(ROUNDDOWN($C8/10,0),"-",ROUND($C8/10,0)),"8-8"),"80-84",IF(EXACT(CONCATENATE(ROUNDDOWN($C8/10,0),"-",ROUND($C8/10,0)),"8-9"),"85-89","")))))))))))))))))))),$O8),保険料Data!$B:$B,0),CHOOSE(MONTH($M$2),6,7,8,9,10,11,12,1,2,3,4,5)))))</f>
        <v/>
      </c>
      <c r="Q8" s="26"/>
      <c r="R8" s="27" t="str" cm="1">
        <f t="array" ref="R8">IF(EXACT(LEFT($U8,10),"【Warning!】"),"",IF(EXACT(TRIM($M$2),""),"",IF(OR(EXACT($F8,""),EXACT($Q8,"")),"",INDEX(保険料Data!$C:$N,MATCH(IF(OR(EXACT($Q8,"71"),EXACT($Q8,"72"),EXACT($Q8,"81"),EXACT($Q8,"90"),EXACT($Q8,"91"),EXACT($Q8,"102")),CONCATENATE($Q8,"_",IF(EXACT(TRIM($B8),""),"",IF(EXACT(CONCATENATE(ROUNDDOWN($C8/10,0),"-",ROUND($C8/10,0)),"0-0"),"0-4",IF(EXACT(CONCATENATE(ROUNDDOWN($C8/10,0),"-",ROUND($C8/10,0)),"0-1"),"5-9",IF(EXACT(CONCATENATE(ROUNDDOWN($C8/10,0),"-",ROUND($C8/10,0)),"1-1"),"10-14",IF(EXACT(CONCATENATE(ROUNDDOWN($C8/10,0),"-",ROUND($C8/10,0)),"1-2"),"15-19",IF(EXACT(CONCATENATE(ROUNDDOWN($C8/10,0),"-",ROUND($C8/10,0)),"2-2"),"20-24",IF(EXACT(CONCATENATE(ROUNDDOWN($C8/10,0),"-",ROUND($C8/10,0)),"2-3"),"25-29",IF(EXACT(CONCATENATE(ROUNDDOWN($C8/10,0),"-",ROUND($C8/10,0)),"3-3"),"30-34",IF(EXACT(CONCATENATE(ROUNDDOWN($C8/10,0),"-",ROUND($C8/10,0)),"3-4"),"35-39",IF(EXACT(CONCATENATE(ROUNDDOWN($C8/10,0),"-",ROUND($C8/10,0)),"4-4"),"40-44",IF(EXACT(CONCATENATE(ROUNDDOWN($C8/10,0),"-",ROUND($C8/10,0)),"4-5"),"45-49",IF(EXACT(CONCATENATE(ROUNDDOWN($C8/10,0),"-",ROUND($C8/10,0)),"5-5"),"50-54",IF(EXACT(CONCATENATE(ROUNDDOWN($C8/10,0),"-",ROUND($C8/10,0)),"5-6"),"55-59",IF(EXACT(CONCATENATE(ROUNDDOWN($C8/10,0),"-",ROUND($C8/10,0)),"6-6"),"60-64",IF(EXACT(CONCATENATE(ROUNDDOWN($C8/10,0),"-",ROUND($C8/10,0)),"6-7"),"65-69",IF(EXACT(CONCATENATE(ROUNDDOWN($C8/10,0),"-",ROUND($C8/10,0)),"7-7"),"70-74",IF(EXACT(CONCATENATE(ROUNDDOWN($C8/10,0),"-",ROUND($C8/10,0)),"7-8"),"75-79",IF(EXACT(CONCATENATE(ROUNDDOWN($C8/10,0),"-",ROUND($C8/10,0)),"8-8"),"80-84",IF(EXACT(CONCATENATE(ROUNDDOWN($C8/10,0),"-",ROUND($C8/10,0)),"8-9"),"85-89","")))))))))))))))))))),$Q8),保険料Data!$B:$B,0),CHOOSE(MONTH($M$2),6,7,8,9,10,11,12,1,2,3,4,5)))))</f>
        <v/>
      </c>
      <c r="S8" s="27" t="str">
        <f t="shared" si="1"/>
        <v/>
      </c>
      <c r="U8" s="215" t="str" cm="1">
        <f t="array" ref="U8">_xlfn.IFNA(_xlfn.IFS(AND(EXACT(TRIM($B8),""),EXACT(TRIM($D8),""),EXACT(TRIM($E8),""),EXACT(TRIM($G8),""),EXACT(TRIM($I8),""),EXACT(TRIM($K8),""),EXACT(TRIM($M8),""),EXACT(TRIM($O8),""),EXACT(TRIM($Q8),"")),"",EXACT(TRIM($B8),""),"【Warning!】生年月日を入力してください",EXACT(TRIM($D8),""),"【Warning!】ご希望プランを選択してください",AND(EXACT(LEFTB($D8,1),"F"),EXACT(TRIM($G8),""),EXACT(TRIM($I8),""),EXACT(TRIM($K8),""),EXACT(TRIM($M8),""),EXACT(TRIM($O8),""),EXACT(TRIM($Q8),"")),IF(OR(EXACT(TRIM($E8),""),EXACT(TRIM($E8),1)),"","【Warning!】ファミリープランのご加入上限口数は1口です"),AND(EXACT($D8,"SC"),EXACT(TRIM($G8),""),EXACT(TRIM($I8),""),EXACT(TRIM($K8),""),EXACT(TRIM($M8),""),EXACT(TRIM($O8),""),EXACT(TRIM($Q8),"")),IF(AND(OR(EXACT(IF(OR(EXACT($C8,61),EXACT($C8,62),EXACT($C8,63),EXACT($C8,64)),7,ROUND($C8/10,0)),2),EXACT(IF(OR(EXACT($C8,61),EXACT($C8,62),EXACT($C8,63),EXACT($C8,64)),7,ROUND($C8/10,0)),3),EXACT(IF(OR(EXACT($C8,61),EXACT($C8,62),EXACT($C8,63),EXACT($C8,64)),7,ROUND($C8/10,0)),4),EXACT(IF(OR(EXACT($C8,61),EXACT($C8,62),EXACT($C8,63),EXACT($C8,64)),7,ROUND($C8/10,0)),5),EXACT(IF(OR(EXACT($C8,61),EXACT($C8,62),EXACT($C8,63),EXACT($C8,64)),7,ROUND($C8/10,0)),6)),NOT(OR(EXACT($E8,""),EXACT($E8,1),EXACT($E8,2)))),"【Warning!】疾病プランのご加入上限口数は2口です",IF(AND(NOT(OR(EXACT(IF(OR(EXACT($C8,61),EXACT($C8,62),EXACT($C8,63),EXACT($C8,64)),7,ROUND($C8/10,0)),2),EXACT(IF(OR(EXACT($C8,61),EXACT($C8,62),EXACT($C8,63),EXACT($C8,64)),7,ROUND($C8/10,0)),3),EXACT(IF(OR(EXACT($C8,61),EXACT($C8,62),EXACT($C8,63),EXACT($C8,64)),7,ROUND($C8/10,0)),4),EXACT(IF(OR(EXACT($C8,61),EXACT($C8,62),EXACT($C8,63),EXACT($C8,64)),7,ROUND($C8/10,0)),5),EXACT(IF(OR(EXACT($C8,61),EXACT($C8,62),EXACT($C8,63),EXACT($C8,64)),7,ROUND($C8/10,0)),6))),NOT(OR(EXACT($E8,""),EXACT($E8,1)))),"【Warning!】疾病プランのご加入上限口数は1口です","")),AND(OR(EXACT(TRIM($D8),"FB1"),EXACT(TRIM($D8),"FB2"),EXACT(TRIM($D8),"FB3"),EXACT(TRIM($D8),"FB4"),EXACT(TRIM($D8),"FS1"),EXACT(TRIM($D8),"FS2"),EXACT(TRIM($D8),"FS3"),EXACT(TRIM($D8),"FS4")),NOT(AND(EXACT(TRIM($G8),""),EXACT(TRIM($I8),""),EXACT(TRIM($K8),""),EXACT(TRIM($M8),""),EXACT(TRIM($O8),""),EXACT(TRIM($Q8),"")))),IF(OR(EXACT($D8,"SC"),EXACT($D8,"SA"),EXACT($D8,"SS")),"","【Warning!】オプションをセットできるのは自由設計プラン(SC,SA,SS)のみです"),OR(EXACT($D8,"SA"),EXACT($D8,"SS")),IF(OR(EXACT($G8,"61"),EXACT($G8,"62"),EXACT($G8,"71"),EXACT($G8,"72"),EXACT($G8,"81"),EXACT($G8,"90"),EXACT($G8,"91"),EXACT($G8,"102"),EXACT($G8,"111"),EXACT($I8,"61"),EXACT($I8,"62"),EXACT($I8,"71"),EXACT($I8,"72"),EXACT($I8,"81"),EXACT($I8,"90"),EXACT($I8,"91"),EXACT($I8,"102"),EXACT($I8,"111"),EXACT($K8,"61"),EXACT($K8,"62"),EXACT($K8,"71"),EXACT($K8,"72"),EXACT($K8,"81"),EXACT($K8,"90"),EXACT($K8,"91"),EXACT($K8,"102"),EXACT($K8,"111"),EXACT($M8,"61"),EXACT($M8,"62"),EXACT($M8,"71"),EXACT($M8,"72"),EXACT($M8,"81"),EXACT($M8,"90"),EXACT($M8,"91"),EXACT($M8,"102"),EXACT($M8,"111"),EXACT($O8,"61"),EXACT($O8,"62"),EXACT($O8,"71"),EXACT($O8,"72"),EXACT($O8,"81"),EXACT($O8,"90"),EXACT($O8,"91"),EXACT($O8,"102"),EXACT($O8,"111"),EXACT($Q8,"61"),EXACT($Q8,"62"),EXACT($Q8,"71"),EXACT($Q8,"72"),EXACT($Q8,"81"),EXACT($Q8,"90"),EXACT($Q8,"91"),EXACT($Q8,"102"),EXACT($Q8,"111")),"【Warning!】SCにのみセット可(SA・SSにはセット不可)であるオプションが選択されています",""),AND(OR(EXACT($G8,71),EXACT($G8,72),EXACT($I8,71),EXACT($I8,72),EXACT($K8,71),EXACT($K8,72),EXACT($M8,71),EXACT($M8,72),EXACT($O8,71),EXACT($O8,72),EXACT($Q8,71),EXACT($Q8,72)),OR(EXACT($G8,90),EXACT($G8,91),EXACT($I8,90),EXACT($I8,91),EXACT($K8,90),EXACT($K8,91),EXACT($M8,90),EXACT($M8,91),EXACT($O8,90),EXACT($O8,91),EXACT($Q8,90),EXACT($Q8,91))),"【Warning!】がん診断保険金(71,72)と八大疾病一時金(90,91)は同時セット不可です"),"")</f>
        <v/>
      </c>
    </row>
    <row r="9" spans="1:21" s="13" customFormat="1" ht="26.25" customHeight="1">
      <c r="A9" s="21">
        <v>5</v>
      </c>
      <c r="B9" s="24"/>
      <c r="C9" s="25" t="str">
        <f t="shared" si="0"/>
        <v/>
      </c>
      <c r="D9" s="26"/>
      <c r="E9" s="26"/>
      <c r="F9" s="27" t="str" cm="1">
        <f t="array" ref="F9">IF(EXACT(LEFT($U9,10),"【Warning!】"),"",IF(EXACT(TRIM($M$2),""),"",IF(OR(EXACT(TRIM($B9),""),EXACT(TRIM($D9),""),EXACT(TRIM($E9),"")),"",$E9*INDEX(保険料Data!$C:$N,MATCH(IF(EXACT($D9,"SC"),CONCATENATE($D9,"_",IF(EXACT(TRIM($B9),""),"",IF(EXACT(CONCATENATE(ROUNDDOWN($C9/10,0),"-",ROUND($C9/10,0)),"0-0"),"0-4",IF(EXACT(CONCATENATE(ROUNDDOWN($C9/10,0),"-",ROUND($C9/10,0)),"0-1"),"5-9",IF(EXACT(CONCATENATE(ROUNDDOWN($C9/10,0),"-",ROUND($C9/10,0)),"1-1"),"10-14",IF(EXACT(CONCATENATE(ROUNDDOWN($C9/10,0),"-",ROUND($C9/10,0)),"1-2"),"15-19",IF(EXACT(CONCATENATE(ROUNDDOWN($C9/10,0),"-",ROUND($C9/10,0)),"2-2"),"20-24",IF(EXACT(CONCATENATE(ROUNDDOWN($C9/10,0),"-",ROUND($C9/10,0)),"2-3"),"25-29",IF(EXACT(CONCATENATE(ROUNDDOWN($C9/10,0),"-",ROUND($C9/10,0)),"3-3"),"30-34",IF(EXACT(CONCATENATE(ROUNDDOWN($C9/10,0),"-",ROUND($C9/10,0)),"3-4"),"35-39",IF(EXACT(CONCATENATE(ROUNDDOWN($C9/10,0),"-",ROUND($C9/10,0)),"4-4"),"40-44",IF(EXACT(CONCATENATE(ROUNDDOWN($C9/10,0),"-",ROUND($C9/10,0)),"4-5"),"45-49",IF(EXACT(CONCATENATE(ROUNDDOWN($C9/10,0),"-",ROUND($C9/10,0)),"5-5"),"50-54",IF(EXACT(CONCATENATE(ROUNDDOWN($C9/10,0),"-",ROUND($C9/10,0)),"5-6"),"55-59",IF(EXACT(CONCATENATE(ROUNDDOWN($C9/10,0),"-",ROUND($C9/10,0)),"6-6"),"60-64",IF(EXACT(CONCATENATE(ROUNDDOWN($C9/10,0),"-",ROUND($C9/10,0)),"6-7"),"65-69",IF(EXACT(CONCATENATE(ROUNDDOWN($C9/10,0),"-",ROUND($C9/10,0)),"7-7"),"70-74",IF(EXACT(CONCATENATE(ROUNDDOWN($C9/10,0),"-",ROUND($C9/10,0)),"7-8"),"75-79",IF(EXACT(CONCATENATE(ROUNDDOWN($C9/10,0),"-",ROUND($C9/10,0)),"8-8"),"80-84",IF(EXACT(CONCATENATE(ROUNDDOWN($C9/10,0),"-",ROUND($C9/10,0)),"8-9"),"85-89","")))))))))))))))))))),$D9),保険料Data!$B:$B,0),CHOOSE(MONTH($M$2),6,7,8,9,10,11,12,1,2,3,4,5)))))</f>
        <v/>
      </c>
      <c r="G9" s="26"/>
      <c r="H9" s="27" t="str" cm="1">
        <f t="array" ref="H9">IF(EXACT(LEFT($U9,10),"【Warning!】"),"",IF(EXACT(TRIM($M$2),""),"",IF(OR(EXACT($F9,""),EXACT($G9,"")),"",INDEX(保険料Data!$C:$N,MATCH(IF(OR(EXACT($G9,"71"),EXACT($G9,"72"),EXACT($G9,"81"),EXACT($G9,"90"),EXACT($G9,"91"),EXACT($G9,"102")),CONCATENATE($G9,"_",IF(EXACT(TRIM($B9),""),"",IF(EXACT(CONCATENATE(ROUNDDOWN($C9/10,0),"-",ROUND($C9/10,0)),"0-0"),"0-4",IF(EXACT(CONCATENATE(ROUNDDOWN($C9/10,0),"-",ROUND($C9/10,0)),"0-1"),"5-9",IF(EXACT(CONCATENATE(ROUNDDOWN($C9/10,0),"-",ROUND($C9/10,0)),"1-1"),"10-14",IF(EXACT(CONCATENATE(ROUNDDOWN($C9/10,0),"-",ROUND($C9/10,0)),"1-2"),"15-19",IF(EXACT(CONCATENATE(ROUNDDOWN($C9/10,0),"-",ROUND($C9/10,0)),"2-2"),"20-24",IF(EXACT(CONCATENATE(ROUNDDOWN($C9/10,0),"-",ROUND($C9/10,0)),"2-3"),"25-29",IF(EXACT(CONCATENATE(ROUNDDOWN($C9/10,0),"-",ROUND($C9/10,0)),"3-3"),"30-34",IF(EXACT(CONCATENATE(ROUNDDOWN($C9/10,0),"-",ROUND($C9/10,0)),"3-4"),"35-39",IF(EXACT(CONCATENATE(ROUNDDOWN($C9/10,0),"-",ROUND($C9/10,0)),"4-4"),"40-44",IF(EXACT(CONCATENATE(ROUNDDOWN($C9/10,0),"-",ROUND($C9/10,0)),"4-5"),"45-49",IF(EXACT(CONCATENATE(ROUNDDOWN($C9/10,0),"-",ROUND($C9/10,0)),"5-5"),"50-54",IF(EXACT(CONCATENATE(ROUNDDOWN($C9/10,0),"-",ROUND($C9/10,0)),"5-6"),"55-59",IF(EXACT(CONCATENATE(ROUNDDOWN($C9/10,0),"-",ROUND($C9/10,0)),"6-6"),"60-64",IF(EXACT(CONCATENATE(ROUNDDOWN($C9/10,0),"-",ROUND($C9/10,0)),"6-7"),"65-69",IF(EXACT(CONCATENATE(ROUNDDOWN($C9/10,0),"-",ROUND($C9/10,0)),"7-7"),"70-74",IF(EXACT(CONCATENATE(ROUNDDOWN($C9/10,0),"-",ROUND($C9/10,0)),"7-8"),"75-79",IF(EXACT(CONCATENATE(ROUNDDOWN($C9/10,0),"-",ROUND($C9/10,0)),"8-8"),"80-84",IF(EXACT(CONCATENATE(ROUNDDOWN($C9/10,0),"-",ROUND($C9/10,0)),"8-9"),"85-89","")))))))))))))))))))),$G9),保険料Data!$B:$B,0),CHOOSE(MONTH($M$2),6,7,8,9,10,11,12,1,2,3,4,5)))))</f>
        <v/>
      </c>
      <c r="I9" s="26"/>
      <c r="J9" s="27" t="str" cm="1">
        <f t="array" ref="J9">IF(EXACT(LEFT($U9,10),"【Warning!】"),"",IF(EXACT(TRIM($M$2),""),"",IF(OR(EXACT($F9,""),EXACT($I9,"")),"",INDEX(保険料Data!$C:$N,MATCH(IF(OR(EXACT($I9,"71"),EXACT($I9,"72"),EXACT($I9,"81"),EXACT($I9,"90"),EXACT($I9,"91"),EXACT($I9,"102")),CONCATENATE($I9,"_",IF(EXACT(TRIM($B9),""),"",IF(EXACT(CONCATENATE(ROUNDDOWN($C9/10,0),"-",ROUND($C9/10,0)),"0-0"),"0-4",IF(EXACT(CONCATENATE(ROUNDDOWN($C9/10,0),"-",ROUND($C9/10,0)),"0-1"),"5-9",IF(EXACT(CONCATENATE(ROUNDDOWN($C9/10,0),"-",ROUND($C9/10,0)),"1-1"),"10-14",IF(EXACT(CONCATENATE(ROUNDDOWN($C9/10,0),"-",ROUND($C9/10,0)),"1-2"),"15-19",IF(EXACT(CONCATENATE(ROUNDDOWN($C9/10,0),"-",ROUND($C9/10,0)),"2-2"),"20-24",IF(EXACT(CONCATENATE(ROUNDDOWN($C9/10,0),"-",ROUND($C9/10,0)),"2-3"),"25-29",IF(EXACT(CONCATENATE(ROUNDDOWN($C9/10,0),"-",ROUND($C9/10,0)),"3-3"),"30-34",IF(EXACT(CONCATENATE(ROUNDDOWN($C9/10,0),"-",ROUND($C9/10,0)),"3-4"),"35-39",IF(EXACT(CONCATENATE(ROUNDDOWN($C9/10,0),"-",ROUND($C9/10,0)),"4-4"),"40-44",IF(EXACT(CONCATENATE(ROUNDDOWN($C9/10,0),"-",ROUND($C9/10,0)),"4-5"),"45-49",IF(EXACT(CONCATENATE(ROUNDDOWN($C9/10,0),"-",ROUND($C9/10,0)),"5-5"),"50-54",IF(EXACT(CONCATENATE(ROUNDDOWN($C9/10,0),"-",ROUND($C9/10,0)),"5-6"),"55-59",IF(EXACT(CONCATENATE(ROUNDDOWN($C9/10,0),"-",ROUND($C9/10,0)),"6-6"),"60-64",IF(EXACT(CONCATENATE(ROUNDDOWN($C9/10,0),"-",ROUND($C9/10,0)),"6-7"),"65-69",IF(EXACT(CONCATENATE(ROUNDDOWN($C9/10,0),"-",ROUND($C9/10,0)),"7-7"),"70-74",IF(EXACT(CONCATENATE(ROUNDDOWN($C9/10,0),"-",ROUND($C9/10,0)),"7-8"),"75-79",IF(EXACT(CONCATENATE(ROUNDDOWN($C9/10,0),"-",ROUND($C9/10,0)),"8-8"),"80-84",IF(EXACT(CONCATENATE(ROUNDDOWN($C9/10,0),"-",ROUND($C9/10,0)),"8-9"),"85-89","")))))))))))))))))))),$I9),保険料Data!$B:$B,0),CHOOSE(MONTH($M$2),6,7,8,9,10,11,12,1,2,3,4,5)))))</f>
        <v/>
      </c>
      <c r="K9" s="26"/>
      <c r="L9" s="27" t="str" cm="1">
        <f t="array" ref="L9">IF(EXACT(LEFT($U9,10),"【Warning!】"),"",IF(EXACT(TRIM($M$2),""),"",IF(OR(EXACT($F9,""),EXACT($K9,"")),"",INDEX(保険料Data!$C:$N,MATCH(IF(OR(EXACT($K9,"71"),EXACT($K9,"72"),EXACT($K9,"81"),EXACT($K9,"90"),EXACT($K9,"91"),EXACT($K9,"102")),CONCATENATE($K9,"_",IF(EXACT(TRIM($B9),""),"",IF(EXACT(CONCATENATE(ROUNDDOWN($C9/10,0),"-",ROUND($C9/10,0)),"0-0"),"0-4",IF(EXACT(CONCATENATE(ROUNDDOWN($C9/10,0),"-",ROUND($C9/10,0)),"0-1"),"5-9",IF(EXACT(CONCATENATE(ROUNDDOWN($C9/10,0),"-",ROUND($C9/10,0)),"1-1"),"10-14",IF(EXACT(CONCATENATE(ROUNDDOWN($C9/10,0),"-",ROUND($C9/10,0)),"1-2"),"15-19",IF(EXACT(CONCATENATE(ROUNDDOWN($C9/10,0),"-",ROUND($C9/10,0)),"2-2"),"20-24",IF(EXACT(CONCATENATE(ROUNDDOWN($C9/10,0),"-",ROUND($C9/10,0)),"2-3"),"25-29",IF(EXACT(CONCATENATE(ROUNDDOWN($C9/10,0),"-",ROUND($C9/10,0)),"3-3"),"30-34",IF(EXACT(CONCATENATE(ROUNDDOWN($C9/10,0),"-",ROUND($C9/10,0)),"3-4"),"35-39",IF(EXACT(CONCATENATE(ROUNDDOWN($C9/10,0),"-",ROUND($C9/10,0)),"4-4"),"40-44",IF(EXACT(CONCATENATE(ROUNDDOWN($C9/10,0),"-",ROUND($C9/10,0)),"4-5"),"45-49",IF(EXACT(CONCATENATE(ROUNDDOWN($C9/10,0),"-",ROUND($C9/10,0)),"5-5"),"50-54",IF(EXACT(CONCATENATE(ROUNDDOWN($C9/10,0),"-",ROUND($C9/10,0)),"5-6"),"55-59",IF(EXACT(CONCATENATE(ROUNDDOWN($C9/10,0),"-",ROUND($C9/10,0)),"6-6"),"60-64",IF(EXACT(CONCATENATE(ROUNDDOWN($C9/10,0),"-",ROUND($C9/10,0)),"6-7"),"65-69",IF(EXACT(CONCATENATE(ROUNDDOWN($C9/10,0),"-",ROUND($C9/10,0)),"7-7"),"70-74",IF(EXACT(CONCATENATE(ROUNDDOWN($C9/10,0),"-",ROUND($C9/10,0)),"7-8"),"75-79",IF(EXACT(CONCATENATE(ROUNDDOWN($C9/10,0),"-",ROUND($C9/10,0)),"8-8"),"80-84",IF(EXACT(CONCATENATE(ROUNDDOWN($C9/10,0),"-",ROUND($C9/10,0)),"8-9"),"85-89","")))))))))))))))))))),$K9),保険料Data!$B:$B,0),CHOOSE(MONTH($M$2),6,7,8,9,10,11,12,1,2,3,4,5)))))</f>
        <v/>
      </c>
      <c r="M9" s="26"/>
      <c r="N9" s="27" t="str" cm="1">
        <f t="array" ref="N9">IF(EXACT(LEFT($U9,10),"【Warning!】"),"",IF(EXACT(TRIM($M$2),""),"",IF(OR(EXACT($F9,""),EXACT($M9,"")),"",INDEX(保険料Data!$C:$N,MATCH(IF(OR(EXACT($M9,"71"),EXACT($M9,"72"),EXACT($M9,"81"),EXACT($M9,"90"),EXACT($M9,"91"),EXACT($M9,"102")),CONCATENATE($M9,"_",IF(EXACT(TRIM($B9),""),"",IF(EXACT(CONCATENATE(ROUNDDOWN($C9/10,0),"-",ROUND($C9/10,0)),"0-0"),"0-4",IF(EXACT(CONCATENATE(ROUNDDOWN($C9/10,0),"-",ROUND($C9/10,0)),"0-1"),"5-9",IF(EXACT(CONCATENATE(ROUNDDOWN($C9/10,0),"-",ROUND($C9/10,0)),"1-1"),"10-14",IF(EXACT(CONCATENATE(ROUNDDOWN($C9/10,0),"-",ROUND($C9/10,0)),"1-2"),"15-19",IF(EXACT(CONCATENATE(ROUNDDOWN($C9/10,0),"-",ROUND($C9/10,0)),"2-2"),"20-24",IF(EXACT(CONCATENATE(ROUNDDOWN($C9/10,0),"-",ROUND($C9/10,0)),"2-3"),"25-29",IF(EXACT(CONCATENATE(ROUNDDOWN($C9/10,0),"-",ROUND($C9/10,0)),"3-3"),"30-34",IF(EXACT(CONCATENATE(ROUNDDOWN($C9/10,0),"-",ROUND($C9/10,0)),"3-4"),"35-39",IF(EXACT(CONCATENATE(ROUNDDOWN($C9/10,0),"-",ROUND($C9/10,0)),"4-4"),"40-44",IF(EXACT(CONCATENATE(ROUNDDOWN($C9/10,0),"-",ROUND($C9/10,0)),"4-5"),"45-49",IF(EXACT(CONCATENATE(ROUNDDOWN($C9/10,0),"-",ROUND($C9/10,0)),"5-5"),"50-54",IF(EXACT(CONCATENATE(ROUNDDOWN($C9/10,0),"-",ROUND($C9/10,0)),"5-6"),"55-59",IF(EXACT(CONCATENATE(ROUNDDOWN($C9/10,0),"-",ROUND($C9/10,0)),"6-6"),"60-64",IF(EXACT(CONCATENATE(ROUNDDOWN($C9/10,0),"-",ROUND($C9/10,0)),"6-7"),"65-69",IF(EXACT(CONCATENATE(ROUNDDOWN($C9/10,0),"-",ROUND($C9/10,0)),"7-7"),"70-74",IF(EXACT(CONCATENATE(ROUNDDOWN($C9/10,0),"-",ROUND($C9/10,0)),"7-8"),"75-79",IF(EXACT(CONCATENATE(ROUNDDOWN($C9/10,0),"-",ROUND($C9/10,0)),"8-8"),"80-84",IF(EXACT(CONCATENATE(ROUNDDOWN($C9/10,0),"-",ROUND($C9/10,0)),"8-9"),"85-89","")))))))))))))))))))),$M9),保険料Data!$B:$B,0),CHOOSE(MONTH($M$2),6,7,8,9,10,11,12,1,2,3,4,5)))))</f>
        <v/>
      </c>
      <c r="O9" s="26"/>
      <c r="P9" s="27" t="str" cm="1">
        <f t="array" ref="P9">IF(EXACT(LEFT($U9,10),"【Warning!】"),"",IF(EXACT(TRIM($M$2),""),"",IF(OR(EXACT($F9,""),EXACT($O9,"")),"",INDEX(保険料Data!$C:$N,MATCH(IF(OR(EXACT($O9,"71"),EXACT($O9,"72"),EXACT($O9,"81"),EXACT($O9,"90"),EXACT($O9,"91"),EXACT($O9,"102")),CONCATENATE($O9,"_",IF(EXACT(TRIM($B9),""),"",IF(EXACT(CONCATENATE(ROUNDDOWN($C9/10,0),"-",ROUND($C9/10,0)),"0-0"),"0-4",IF(EXACT(CONCATENATE(ROUNDDOWN($C9/10,0),"-",ROUND($C9/10,0)),"0-1"),"5-9",IF(EXACT(CONCATENATE(ROUNDDOWN($C9/10,0),"-",ROUND($C9/10,0)),"1-1"),"10-14",IF(EXACT(CONCATENATE(ROUNDDOWN($C9/10,0),"-",ROUND($C9/10,0)),"1-2"),"15-19",IF(EXACT(CONCATENATE(ROUNDDOWN($C9/10,0),"-",ROUND($C9/10,0)),"2-2"),"20-24",IF(EXACT(CONCATENATE(ROUNDDOWN($C9/10,0),"-",ROUND($C9/10,0)),"2-3"),"25-29",IF(EXACT(CONCATENATE(ROUNDDOWN($C9/10,0),"-",ROUND($C9/10,0)),"3-3"),"30-34",IF(EXACT(CONCATENATE(ROUNDDOWN($C9/10,0),"-",ROUND($C9/10,0)),"3-4"),"35-39",IF(EXACT(CONCATENATE(ROUNDDOWN($C9/10,0),"-",ROUND($C9/10,0)),"4-4"),"40-44",IF(EXACT(CONCATENATE(ROUNDDOWN($C9/10,0),"-",ROUND($C9/10,0)),"4-5"),"45-49",IF(EXACT(CONCATENATE(ROUNDDOWN($C9/10,0),"-",ROUND($C9/10,0)),"5-5"),"50-54",IF(EXACT(CONCATENATE(ROUNDDOWN($C9/10,0),"-",ROUND($C9/10,0)),"5-6"),"55-59",IF(EXACT(CONCATENATE(ROUNDDOWN($C9/10,0),"-",ROUND($C9/10,0)),"6-6"),"60-64",IF(EXACT(CONCATENATE(ROUNDDOWN($C9/10,0),"-",ROUND($C9/10,0)),"6-7"),"65-69",IF(EXACT(CONCATENATE(ROUNDDOWN($C9/10,0),"-",ROUND($C9/10,0)),"7-7"),"70-74",IF(EXACT(CONCATENATE(ROUNDDOWN($C9/10,0),"-",ROUND($C9/10,0)),"7-8"),"75-79",IF(EXACT(CONCATENATE(ROUNDDOWN($C9/10,0),"-",ROUND($C9/10,0)),"8-8"),"80-84",IF(EXACT(CONCATENATE(ROUNDDOWN($C9/10,0),"-",ROUND($C9/10,0)),"8-9"),"85-89","")))))))))))))))))))),$O9),保険料Data!$B:$B,0),CHOOSE(MONTH($M$2),6,7,8,9,10,11,12,1,2,3,4,5)))))</f>
        <v/>
      </c>
      <c r="Q9" s="26"/>
      <c r="R9" s="27" t="str" cm="1">
        <f t="array" ref="R9">IF(EXACT(LEFT($U9,10),"【Warning!】"),"",IF(EXACT(TRIM($M$2),""),"",IF(OR(EXACT($F9,""),EXACT($Q9,"")),"",INDEX(保険料Data!$C:$N,MATCH(IF(OR(EXACT($Q9,"71"),EXACT($Q9,"72"),EXACT($Q9,"81"),EXACT($Q9,"90"),EXACT($Q9,"91"),EXACT($Q9,"102")),CONCATENATE($Q9,"_",IF(EXACT(TRIM($B9),""),"",IF(EXACT(CONCATENATE(ROUNDDOWN($C9/10,0),"-",ROUND($C9/10,0)),"0-0"),"0-4",IF(EXACT(CONCATENATE(ROUNDDOWN($C9/10,0),"-",ROUND($C9/10,0)),"0-1"),"5-9",IF(EXACT(CONCATENATE(ROUNDDOWN($C9/10,0),"-",ROUND($C9/10,0)),"1-1"),"10-14",IF(EXACT(CONCATENATE(ROUNDDOWN($C9/10,0),"-",ROUND($C9/10,0)),"1-2"),"15-19",IF(EXACT(CONCATENATE(ROUNDDOWN($C9/10,0),"-",ROUND($C9/10,0)),"2-2"),"20-24",IF(EXACT(CONCATENATE(ROUNDDOWN($C9/10,0),"-",ROUND($C9/10,0)),"2-3"),"25-29",IF(EXACT(CONCATENATE(ROUNDDOWN($C9/10,0),"-",ROUND($C9/10,0)),"3-3"),"30-34",IF(EXACT(CONCATENATE(ROUNDDOWN($C9/10,0),"-",ROUND($C9/10,0)),"3-4"),"35-39",IF(EXACT(CONCATENATE(ROUNDDOWN($C9/10,0),"-",ROUND($C9/10,0)),"4-4"),"40-44",IF(EXACT(CONCATENATE(ROUNDDOWN($C9/10,0),"-",ROUND($C9/10,0)),"4-5"),"45-49",IF(EXACT(CONCATENATE(ROUNDDOWN($C9/10,0),"-",ROUND($C9/10,0)),"5-5"),"50-54",IF(EXACT(CONCATENATE(ROUNDDOWN($C9/10,0),"-",ROUND($C9/10,0)),"5-6"),"55-59",IF(EXACT(CONCATENATE(ROUNDDOWN($C9/10,0),"-",ROUND($C9/10,0)),"6-6"),"60-64",IF(EXACT(CONCATENATE(ROUNDDOWN($C9/10,0),"-",ROUND($C9/10,0)),"6-7"),"65-69",IF(EXACT(CONCATENATE(ROUNDDOWN($C9/10,0),"-",ROUND($C9/10,0)),"7-7"),"70-74",IF(EXACT(CONCATENATE(ROUNDDOWN($C9/10,0),"-",ROUND($C9/10,0)),"7-8"),"75-79",IF(EXACT(CONCATENATE(ROUNDDOWN($C9/10,0),"-",ROUND($C9/10,0)),"8-8"),"80-84",IF(EXACT(CONCATENATE(ROUNDDOWN($C9/10,0),"-",ROUND($C9/10,0)),"8-9"),"85-89","")))))))))))))))))))),$Q9),保険料Data!$B:$B,0),CHOOSE(MONTH($M$2),6,7,8,9,10,11,12,1,2,3,4,5)))))</f>
        <v/>
      </c>
      <c r="S9" s="27" t="str">
        <f t="shared" si="1"/>
        <v/>
      </c>
      <c r="U9" s="215" t="str" cm="1">
        <f t="array" ref="U9">_xlfn.IFNA(_xlfn.IFS(AND(EXACT(TRIM($B9),""),EXACT(TRIM($D9),""),EXACT(TRIM($E9),""),EXACT(TRIM($G9),""),EXACT(TRIM($I9),""),EXACT(TRIM($K9),""),EXACT(TRIM($M9),""),EXACT(TRIM($O9),""),EXACT(TRIM($Q9),"")),"",EXACT(TRIM($B9),""),"【Warning!】生年月日を入力してください",EXACT(TRIM($D9),""),"【Warning!】ご希望プランを選択してください",AND(EXACT(LEFTB($D9,1),"F"),EXACT(TRIM($G9),""),EXACT(TRIM($I9),""),EXACT(TRIM($K9),""),EXACT(TRIM($M9),""),EXACT(TRIM($O9),""),EXACT(TRIM($Q9),"")),IF(OR(EXACT(TRIM($E9),""),EXACT(TRIM($E9),1)),"","【Warning!】ファミリープランのご加入上限口数は1口です"),AND(EXACT($D9,"SC"),EXACT(TRIM($G9),""),EXACT(TRIM($I9),""),EXACT(TRIM($K9),""),EXACT(TRIM($M9),""),EXACT(TRIM($O9),""),EXACT(TRIM($Q9),"")),IF(AND(OR(EXACT(IF(OR(EXACT($C9,61),EXACT($C9,62),EXACT($C9,63),EXACT($C9,64)),7,ROUND($C9/10,0)),2),EXACT(IF(OR(EXACT($C9,61),EXACT($C9,62),EXACT($C9,63),EXACT($C9,64)),7,ROUND($C9/10,0)),3),EXACT(IF(OR(EXACT($C9,61),EXACT($C9,62),EXACT($C9,63),EXACT($C9,64)),7,ROUND($C9/10,0)),4),EXACT(IF(OR(EXACT($C9,61),EXACT($C9,62),EXACT($C9,63),EXACT($C9,64)),7,ROUND($C9/10,0)),5),EXACT(IF(OR(EXACT($C9,61),EXACT($C9,62),EXACT($C9,63),EXACT($C9,64)),7,ROUND($C9/10,0)),6)),NOT(OR(EXACT($E9,""),EXACT($E9,1),EXACT($E9,2)))),"【Warning!】疾病プランのご加入上限口数は2口です",IF(AND(NOT(OR(EXACT(IF(OR(EXACT($C9,61),EXACT($C9,62),EXACT($C9,63),EXACT($C9,64)),7,ROUND($C9/10,0)),2),EXACT(IF(OR(EXACT($C9,61),EXACT($C9,62),EXACT($C9,63),EXACT($C9,64)),7,ROUND($C9/10,0)),3),EXACT(IF(OR(EXACT($C9,61),EXACT($C9,62),EXACT($C9,63),EXACT($C9,64)),7,ROUND($C9/10,0)),4),EXACT(IF(OR(EXACT($C9,61),EXACT($C9,62),EXACT($C9,63),EXACT($C9,64)),7,ROUND($C9/10,0)),5),EXACT(IF(OR(EXACT($C9,61),EXACT($C9,62),EXACT($C9,63),EXACT($C9,64)),7,ROUND($C9/10,0)),6))),NOT(OR(EXACT($E9,""),EXACT($E9,1)))),"【Warning!】疾病プランのご加入上限口数は1口です","")),AND(OR(EXACT(TRIM($D9),"FB1"),EXACT(TRIM($D9),"FB2"),EXACT(TRIM($D9),"FB3"),EXACT(TRIM($D9),"FB4"),EXACT(TRIM($D9),"FS1"),EXACT(TRIM($D9),"FS2"),EXACT(TRIM($D9),"FS3"),EXACT(TRIM($D9),"FS4")),NOT(AND(EXACT(TRIM($G9),""),EXACT(TRIM($I9),""),EXACT(TRIM($K9),""),EXACT(TRIM($M9),""),EXACT(TRIM($O9),""),EXACT(TRIM($Q9),"")))),IF(OR(EXACT($D9,"SC"),EXACT($D9,"SA"),EXACT($D9,"SS")),"","【Warning!】オプションをセットできるのは自由設計プラン(SC,SA,SS)のみです"),OR(EXACT($D9,"SA"),EXACT($D9,"SS")),IF(OR(EXACT($G9,"61"),EXACT($G9,"62"),EXACT($G9,"71"),EXACT($G9,"72"),EXACT($G9,"81"),EXACT($G9,"90"),EXACT($G9,"91"),EXACT($G9,"102"),EXACT($G9,"111"),EXACT($I9,"61"),EXACT($I9,"62"),EXACT($I9,"71"),EXACT($I9,"72"),EXACT($I9,"81"),EXACT($I9,"90"),EXACT($I9,"91"),EXACT($I9,"102"),EXACT($I9,"111"),EXACT($K9,"61"),EXACT($K9,"62"),EXACT($K9,"71"),EXACT($K9,"72"),EXACT($K9,"81"),EXACT($K9,"90"),EXACT($K9,"91"),EXACT($K9,"102"),EXACT($K9,"111"),EXACT($M9,"61"),EXACT($M9,"62"),EXACT($M9,"71"),EXACT($M9,"72"),EXACT($M9,"81"),EXACT($M9,"90"),EXACT($M9,"91"),EXACT($M9,"102"),EXACT($M9,"111"),EXACT($O9,"61"),EXACT($O9,"62"),EXACT($O9,"71"),EXACT($O9,"72"),EXACT($O9,"81"),EXACT($O9,"90"),EXACT($O9,"91"),EXACT($O9,"102"),EXACT($O9,"111"),EXACT($Q9,"61"),EXACT($Q9,"62"),EXACT($Q9,"71"),EXACT($Q9,"72"),EXACT($Q9,"81"),EXACT($Q9,"90"),EXACT($Q9,"91"),EXACT($Q9,"102"),EXACT($Q9,"111")),"【Warning!】SCにのみセット可(SA・SSにはセット不可)であるオプションが選択されています",""),AND(OR(EXACT($G9,71),EXACT($G9,72),EXACT($I9,71),EXACT($I9,72),EXACT($K9,71),EXACT($K9,72),EXACT($M9,71),EXACT($M9,72),EXACT($O9,71),EXACT($O9,72),EXACT($Q9,71),EXACT($Q9,72)),OR(EXACT($G9,90),EXACT($G9,91),EXACT($I9,90),EXACT($I9,91),EXACT($K9,90),EXACT($K9,91),EXACT($M9,90),EXACT($M9,91),EXACT($O9,90),EXACT($O9,91),EXACT($Q9,90),EXACT($Q9,91))),"【Warning!】がん診断保険金(71,72)と八大疾病一時金(90,91)は同時セット不可です"),"")</f>
        <v/>
      </c>
    </row>
    <row r="10" spans="1:21" s="13" customFormat="1" ht="26.25" customHeight="1">
      <c r="A10" s="21">
        <v>6</v>
      </c>
      <c r="B10" s="24"/>
      <c r="C10" s="25" t="str">
        <f t="shared" si="0"/>
        <v/>
      </c>
      <c r="D10" s="26"/>
      <c r="E10" s="26"/>
      <c r="F10" s="27" t="str" cm="1">
        <f t="array" ref="F10">IF(EXACT(LEFT($U10,10),"【Warning!】"),"",IF(EXACT(TRIM($M$2),""),"",IF(OR(EXACT(TRIM($B10),""),EXACT(TRIM($D10),""),EXACT(TRIM($E10),"")),"",$E10*INDEX(保険料Data!$C:$N,MATCH(IF(EXACT($D10,"SC"),CONCATENATE($D10,"_",IF(EXACT(TRIM($B10),""),"",IF(EXACT(CONCATENATE(ROUNDDOWN($C10/10,0),"-",ROUND($C10/10,0)),"0-0"),"0-4",IF(EXACT(CONCATENATE(ROUNDDOWN($C10/10,0),"-",ROUND($C10/10,0)),"0-1"),"5-9",IF(EXACT(CONCATENATE(ROUNDDOWN($C10/10,0),"-",ROUND($C10/10,0)),"1-1"),"10-14",IF(EXACT(CONCATENATE(ROUNDDOWN($C10/10,0),"-",ROUND($C10/10,0)),"1-2"),"15-19",IF(EXACT(CONCATENATE(ROUNDDOWN($C10/10,0),"-",ROUND($C10/10,0)),"2-2"),"20-24",IF(EXACT(CONCATENATE(ROUNDDOWN($C10/10,0),"-",ROUND($C10/10,0)),"2-3"),"25-29",IF(EXACT(CONCATENATE(ROUNDDOWN($C10/10,0),"-",ROUND($C10/10,0)),"3-3"),"30-34",IF(EXACT(CONCATENATE(ROUNDDOWN($C10/10,0),"-",ROUND($C10/10,0)),"3-4"),"35-39",IF(EXACT(CONCATENATE(ROUNDDOWN($C10/10,0),"-",ROUND($C10/10,0)),"4-4"),"40-44",IF(EXACT(CONCATENATE(ROUNDDOWN($C10/10,0),"-",ROUND($C10/10,0)),"4-5"),"45-49",IF(EXACT(CONCATENATE(ROUNDDOWN($C10/10,0),"-",ROUND($C10/10,0)),"5-5"),"50-54",IF(EXACT(CONCATENATE(ROUNDDOWN($C10/10,0),"-",ROUND($C10/10,0)),"5-6"),"55-59",IF(EXACT(CONCATENATE(ROUNDDOWN($C10/10,0),"-",ROUND($C10/10,0)),"6-6"),"60-64",IF(EXACT(CONCATENATE(ROUNDDOWN($C10/10,0),"-",ROUND($C10/10,0)),"6-7"),"65-69",IF(EXACT(CONCATENATE(ROUNDDOWN($C10/10,0),"-",ROUND($C10/10,0)),"7-7"),"70-74",IF(EXACT(CONCATENATE(ROUNDDOWN($C10/10,0),"-",ROUND($C10/10,0)),"7-8"),"75-79",IF(EXACT(CONCATENATE(ROUNDDOWN($C10/10,0),"-",ROUND($C10/10,0)),"8-8"),"80-84",IF(EXACT(CONCATENATE(ROUNDDOWN($C10/10,0),"-",ROUND($C10/10,0)),"8-9"),"85-89","")))))))))))))))))))),$D10),保険料Data!$B:$B,0),CHOOSE(MONTH($M$2),6,7,8,9,10,11,12,1,2,3,4,5)))))</f>
        <v/>
      </c>
      <c r="G10" s="26"/>
      <c r="H10" s="27" t="str" cm="1">
        <f t="array" ref="H10">IF(EXACT(LEFT($U10,10),"【Warning!】"),"",IF(EXACT(TRIM($M$2),""),"",IF(OR(EXACT($F10,""),EXACT($G10,"")),"",INDEX(保険料Data!$C:$N,MATCH(IF(OR(EXACT($G10,"71"),EXACT($G10,"72"),EXACT($G10,"81"),EXACT($G10,"90"),EXACT($G10,"91"),EXACT($G10,"102")),CONCATENATE($G10,"_",IF(EXACT(TRIM($B10),""),"",IF(EXACT(CONCATENATE(ROUNDDOWN($C10/10,0),"-",ROUND($C10/10,0)),"0-0"),"0-4",IF(EXACT(CONCATENATE(ROUNDDOWN($C10/10,0),"-",ROUND($C10/10,0)),"0-1"),"5-9",IF(EXACT(CONCATENATE(ROUNDDOWN($C10/10,0),"-",ROUND($C10/10,0)),"1-1"),"10-14",IF(EXACT(CONCATENATE(ROUNDDOWN($C10/10,0),"-",ROUND($C10/10,0)),"1-2"),"15-19",IF(EXACT(CONCATENATE(ROUNDDOWN($C10/10,0),"-",ROUND($C10/10,0)),"2-2"),"20-24",IF(EXACT(CONCATENATE(ROUNDDOWN($C10/10,0),"-",ROUND($C10/10,0)),"2-3"),"25-29",IF(EXACT(CONCATENATE(ROUNDDOWN($C10/10,0),"-",ROUND($C10/10,0)),"3-3"),"30-34",IF(EXACT(CONCATENATE(ROUNDDOWN($C10/10,0),"-",ROUND($C10/10,0)),"3-4"),"35-39",IF(EXACT(CONCATENATE(ROUNDDOWN($C10/10,0),"-",ROUND($C10/10,0)),"4-4"),"40-44",IF(EXACT(CONCATENATE(ROUNDDOWN($C10/10,0),"-",ROUND($C10/10,0)),"4-5"),"45-49",IF(EXACT(CONCATENATE(ROUNDDOWN($C10/10,0),"-",ROUND($C10/10,0)),"5-5"),"50-54",IF(EXACT(CONCATENATE(ROUNDDOWN($C10/10,0),"-",ROUND($C10/10,0)),"5-6"),"55-59",IF(EXACT(CONCATENATE(ROUNDDOWN($C10/10,0),"-",ROUND($C10/10,0)),"6-6"),"60-64",IF(EXACT(CONCATENATE(ROUNDDOWN($C10/10,0),"-",ROUND($C10/10,0)),"6-7"),"65-69",IF(EXACT(CONCATENATE(ROUNDDOWN($C10/10,0),"-",ROUND($C10/10,0)),"7-7"),"70-74",IF(EXACT(CONCATENATE(ROUNDDOWN($C10/10,0),"-",ROUND($C10/10,0)),"7-8"),"75-79",IF(EXACT(CONCATENATE(ROUNDDOWN($C10/10,0),"-",ROUND($C10/10,0)),"8-8"),"80-84",IF(EXACT(CONCATENATE(ROUNDDOWN($C10/10,0),"-",ROUND($C10/10,0)),"8-9"),"85-89","")))))))))))))))))))),$G10),保険料Data!$B:$B,0),CHOOSE(MONTH($M$2),6,7,8,9,10,11,12,1,2,3,4,5)))))</f>
        <v/>
      </c>
      <c r="I10" s="26"/>
      <c r="J10" s="27" t="str" cm="1">
        <f t="array" ref="J10">IF(EXACT(LEFT($U10,10),"【Warning!】"),"",IF(EXACT(TRIM($M$2),""),"",IF(OR(EXACT($F10,""),EXACT($I10,"")),"",INDEX(保険料Data!$C:$N,MATCH(IF(OR(EXACT($I10,"71"),EXACT($I10,"72"),EXACT($I10,"81"),EXACT($I10,"90"),EXACT($I10,"91"),EXACT($I10,"102")),CONCATENATE($I10,"_",IF(EXACT(TRIM($B10),""),"",IF(EXACT(CONCATENATE(ROUNDDOWN($C10/10,0),"-",ROUND($C10/10,0)),"0-0"),"0-4",IF(EXACT(CONCATENATE(ROUNDDOWN($C10/10,0),"-",ROUND($C10/10,0)),"0-1"),"5-9",IF(EXACT(CONCATENATE(ROUNDDOWN($C10/10,0),"-",ROUND($C10/10,0)),"1-1"),"10-14",IF(EXACT(CONCATENATE(ROUNDDOWN($C10/10,0),"-",ROUND($C10/10,0)),"1-2"),"15-19",IF(EXACT(CONCATENATE(ROUNDDOWN($C10/10,0),"-",ROUND($C10/10,0)),"2-2"),"20-24",IF(EXACT(CONCATENATE(ROUNDDOWN($C10/10,0),"-",ROUND($C10/10,0)),"2-3"),"25-29",IF(EXACT(CONCATENATE(ROUNDDOWN($C10/10,0),"-",ROUND($C10/10,0)),"3-3"),"30-34",IF(EXACT(CONCATENATE(ROUNDDOWN($C10/10,0),"-",ROUND($C10/10,0)),"3-4"),"35-39",IF(EXACT(CONCATENATE(ROUNDDOWN($C10/10,0),"-",ROUND($C10/10,0)),"4-4"),"40-44",IF(EXACT(CONCATENATE(ROUNDDOWN($C10/10,0),"-",ROUND($C10/10,0)),"4-5"),"45-49",IF(EXACT(CONCATENATE(ROUNDDOWN($C10/10,0),"-",ROUND($C10/10,0)),"5-5"),"50-54",IF(EXACT(CONCATENATE(ROUNDDOWN($C10/10,0),"-",ROUND($C10/10,0)),"5-6"),"55-59",IF(EXACT(CONCATENATE(ROUNDDOWN($C10/10,0),"-",ROUND($C10/10,0)),"6-6"),"60-64",IF(EXACT(CONCATENATE(ROUNDDOWN($C10/10,0),"-",ROUND($C10/10,0)),"6-7"),"65-69",IF(EXACT(CONCATENATE(ROUNDDOWN($C10/10,0),"-",ROUND($C10/10,0)),"7-7"),"70-74",IF(EXACT(CONCATENATE(ROUNDDOWN($C10/10,0),"-",ROUND($C10/10,0)),"7-8"),"75-79",IF(EXACT(CONCATENATE(ROUNDDOWN($C10/10,0),"-",ROUND($C10/10,0)),"8-8"),"80-84",IF(EXACT(CONCATENATE(ROUNDDOWN($C10/10,0),"-",ROUND($C10/10,0)),"8-9"),"85-89","")))))))))))))))))))),$I10),保険料Data!$B:$B,0),CHOOSE(MONTH($M$2),6,7,8,9,10,11,12,1,2,3,4,5)))))</f>
        <v/>
      </c>
      <c r="K10" s="26"/>
      <c r="L10" s="27" t="str" cm="1">
        <f t="array" ref="L10">IF(EXACT(LEFT($U10,10),"【Warning!】"),"",IF(EXACT(TRIM($M$2),""),"",IF(OR(EXACT($F10,""),EXACT($K10,"")),"",INDEX(保険料Data!$C:$N,MATCH(IF(OR(EXACT($K10,"71"),EXACT($K10,"72"),EXACT($K10,"81"),EXACT($K10,"90"),EXACT($K10,"91"),EXACT($K10,"102")),CONCATENATE($K10,"_",IF(EXACT(TRIM($B10),""),"",IF(EXACT(CONCATENATE(ROUNDDOWN($C10/10,0),"-",ROUND($C10/10,0)),"0-0"),"0-4",IF(EXACT(CONCATENATE(ROUNDDOWN($C10/10,0),"-",ROUND($C10/10,0)),"0-1"),"5-9",IF(EXACT(CONCATENATE(ROUNDDOWN($C10/10,0),"-",ROUND($C10/10,0)),"1-1"),"10-14",IF(EXACT(CONCATENATE(ROUNDDOWN($C10/10,0),"-",ROUND($C10/10,0)),"1-2"),"15-19",IF(EXACT(CONCATENATE(ROUNDDOWN($C10/10,0),"-",ROUND($C10/10,0)),"2-2"),"20-24",IF(EXACT(CONCATENATE(ROUNDDOWN($C10/10,0),"-",ROUND($C10/10,0)),"2-3"),"25-29",IF(EXACT(CONCATENATE(ROUNDDOWN($C10/10,0),"-",ROUND($C10/10,0)),"3-3"),"30-34",IF(EXACT(CONCATENATE(ROUNDDOWN($C10/10,0),"-",ROUND($C10/10,0)),"3-4"),"35-39",IF(EXACT(CONCATENATE(ROUNDDOWN($C10/10,0),"-",ROUND($C10/10,0)),"4-4"),"40-44",IF(EXACT(CONCATENATE(ROUNDDOWN($C10/10,0),"-",ROUND($C10/10,0)),"4-5"),"45-49",IF(EXACT(CONCATENATE(ROUNDDOWN($C10/10,0),"-",ROUND($C10/10,0)),"5-5"),"50-54",IF(EXACT(CONCATENATE(ROUNDDOWN($C10/10,0),"-",ROUND($C10/10,0)),"5-6"),"55-59",IF(EXACT(CONCATENATE(ROUNDDOWN($C10/10,0),"-",ROUND($C10/10,0)),"6-6"),"60-64",IF(EXACT(CONCATENATE(ROUNDDOWN($C10/10,0),"-",ROUND($C10/10,0)),"6-7"),"65-69",IF(EXACT(CONCATENATE(ROUNDDOWN($C10/10,0),"-",ROUND($C10/10,0)),"7-7"),"70-74",IF(EXACT(CONCATENATE(ROUNDDOWN($C10/10,0),"-",ROUND($C10/10,0)),"7-8"),"75-79",IF(EXACT(CONCATENATE(ROUNDDOWN($C10/10,0),"-",ROUND($C10/10,0)),"8-8"),"80-84",IF(EXACT(CONCATENATE(ROUNDDOWN($C10/10,0),"-",ROUND($C10/10,0)),"8-9"),"85-89","")))))))))))))))))))),$K10),保険料Data!$B:$B,0),CHOOSE(MONTH($M$2),6,7,8,9,10,11,12,1,2,3,4,5)))))</f>
        <v/>
      </c>
      <c r="M10" s="26"/>
      <c r="N10" s="27" t="str" cm="1">
        <f t="array" ref="N10">IF(EXACT(LEFT($U10,10),"【Warning!】"),"",IF(EXACT(TRIM($M$2),""),"",IF(OR(EXACT($F10,""),EXACT($M10,"")),"",INDEX(保険料Data!$C:$N,MATCH(IF(OR(EXACT($M10,"71"),EXACT($M10,"72"),EXACT($M10,"81"),EXACT($M10,"90"),EXACT($M10,"91"),EXACT($M10,"102")),CONCATENATE($M10,"_",IF(EXACT(TRIM($B10),""),"",IF(EXACT(CONCATENATE(ROUNDDOWN($C10/10,0),"-",ROUND($C10/10,0)),"0-0"),"0-4",IF(EXACT(CONCATENATE(ROUNDDOWN($C10/10,0),"-",ROUND($C10/10,0)),"0-1"),"5-9",IF(EXACT(CONCATENATE(ROUNDDOWN($C10/10,0),"-",ROUND($C10/10,0)),"1-1"),"10-14",IF(EXACT(CONCATENATE(ROUNDDOWN($C10/10,0),"-",ROUND($C10/10,0)),"1-2"),"15-19",IF(EXACT(CONCATENATE(ROUNDDOWN($C10/10,0),"-",ROUND($C10/10,0)),"2-2"),"20-24",IF(EXACT(CONCATENATE(ROUNDDOWN($C10/10,0),"-",ROUND($C10/10,0)),"2-3"),"25-29",IF(EXACT(CONCATENATE(ROUNDDOWN($C10/10,0),"-",ROUND($C10/10,0)),"3-3"),"30-34",IF(EXACT(CONCATENATE(ROUNDDOWN($C10/10,0),"-",ROUND($C10/10,0)),"3-4"),"35-39",IF(EXACT(CONCATENATE(ROUNDDOWN($C10/10,0),"-",ROUND($C10/10,0)),"4-4"),"40-44",IF(EXACT(CONCATENATE(ROUNDDOWN($C10/10,0),"-",ROUND($C10/10,0)),"4-5"),"45-49",IF(EXACT(CONCATENATE(ROUNDDOWN($C10/10,0),"-",ROUND($C10/10,0)),"5-5"),"50-54",IF(EXACT(CONCATENATE(ROUNDDOWN($C10/10,0),"-",ROUND($C10/10,0)),"5-6"),"55-59",IF(EXACT(CONCATENATE(ROUNDDOWN($C10/10,0),"-",ROUND($C10/10,0)),"6-6"),"60-64",IF(EXACT(CONCATENATE(ROUNDDOWN($C10/10,0),"-",ROUND($C10/10,0)),"6-7"),"65-69",IF(EXACT(CONCATENATE(ROUNDDOWN($C10/10,0),"-",ROUND($C10/10,0)),"7-7"),"70-74",IF(EXACT(CONCATENATE(ROUNDDOWN($C10/10,0),"-",ROUND($C10/10,0)),"7-8"),"75-79",IF(EXACT(CONCATENATE(ROUNDDOWN($C10/10,0),"-",ROUND($C10/10,0)),"8-8"),"80-84",IF(EXACT(CONCATENATE(ROUNDDOWN($C10/10,0),"-",ROUND($C10/10,0)),"8-9"),"85-89","")))))))))))))))))))),$M10),保険料Data!$B:$B,0),CHOOSE(MONTH($M$2),6,7,8,9,10,11,12,1,2,3,4,5)))))</f>
        <v/>
      </c>
      <c r="O10" s="26"/>
      <c r="P10" s="27" t="str" cm="1">
        <f t="array" ref="P10">IF(EXACT(LEFT($U10,10),"【Warning!】"),"",IF(EXACT(TRIM($M$2),""),"",IF(OR(EXACT($F10,""),EXACT($O10,"")),"",INDEX(保険料Data!$C:$N,MATCH(IF(OR(EXACT($O10,"71"),EXACT($O10,"72"),EXACT($O10,"81"),EXACT($O10,"90"),EXACT($O10,"91"),EXACT($O10,"102")),CONCATENATE($O10,"_",IF(EXACT(TRIM($B10),""),"",IF(EXACT(CONCATENATE(ROUNDDOWN($C10/10,0),"-",ROUND($C10/10,0)),"0-0"),"0-4",IF(EXACT(CONCATENATE(ROUNDDOWN($C10/10,0),"-",ROUND($C10/10,0)),"0-1"),"5-9",IF(EXACT(CONCATENATE(ROUNDDOWN($C10/10,0),"-",ROUND($C10/10,0)),"1-1"),"10-14",IF(EXACT(CONCATENATE(ROUNDDOWN($C10/10,0),"-",ROUND($C10/10,0)),"1-2"),"15-19",IF(EXACT(CONCATENATE(ROUNDDOWN($C10/10,0),"-",ROUND($C10/10,0)),"2-2"),"20-24",IF(EXACT(CONCATENATE(ROUNDDOWN($C10/10,0),"-",ROUND($C10/10,0)),"2-3"),"25-29",IF(EXACT(CONCATENATE(ROUNDDOWN($C10/10,0),"-",ROUND($C10/10,0)),"3-3"),"30-34",IF(EXACT(CONCATENATE(ROUNDDOWN($C10/10,0),"-",ROUND($C10/10,0)),"3-4"),"35-39",IF(EXACT(CONCATENATE(ROUNDDOWN($C10/10,0),"-",ROUND($C10/10,0)),"4-4"),"40-44",IF(EXACT(CONCATENATE(ROUNDDOWN($C10/10,0),"-",ROUND($C10/10,0)),"4-5"),"45-49",IF(EXACT(CONCATENATE(ROUNDDOWN($C10/10,0),"-",ROUND($C10/10,0)),"5-5"),"50-54",IF(EXACT(CONCATENATE(ROUNDDOWN($C10/10,0),"-",ROUND($C10/10,0)),"5-6"),"55-59",IF(EXACT(CONCATENATE(ROUNDDOWN($C10/10,0),"-",ROUND($C10/10,0)),"6-6"),"60-64",IF(EXACT(CONCATENATE(ROUNDDOWN($C10/10,0),"-",ROUND($C10/10,0)),"6-7"),"65-69",IF(EXACT(CONCATENATE(ROUNDDOWN($C10/10,0),"-",ROUND($C10/10,0)),"7-7"),"70-74",IF(EXACT(CONCATENATE(ROUNDDOWN($C10/10,0),"-",ROUND($C10/10,0)),"7-8"),"75-79",IF(EXACT(CONCATENATE(ROUNDDOWN($C10/10,0),"-",ROUND($C10/10,0)),"8-8"),"80-84",IF(EXACT(CONCATENATE(ROUNDDOWN($C10/10,0),"-",ROUND($C10/10,0)),"8-9"),"85-89","")))))))))))))))))))),$O10),保険料Data!$B:$B,0),CHOOSE(MONTH($M$2),6,7,8,9,10,11,12,1,2,3,4,5)))))</f>
        <v/>
      </c>
      <c r="Q10" s="26"/>
      <c r="R10" s="27" t="str" cm="1">
        <f t="array" ref="R10">IF(EXACT(LEFT($U10,10),"【Warning!】"),"",IF(EXACT(TRIM($M$2),""),"",IF(OR(EXACT($F10,""),EXACT($Q10,"")),"",INDEX(保険料Data!$C:$N,MATCH(IF(OR(EXACT($Q10,"71"),EXACT($Q10,"72"),EXACT($Q10,"81"),EXACT($Q10,"90"),EXACT($Q10,"91"),EXACT($Q10,"102")),CONCATENATE($Q10,"_",IF(EXACT(TRIM($B10),""),"",IF(EXACT(CONCATENATE(ROUNDDOWN($C10/10,0),"-",ROUND($C10/10,0)),"0-0"),"0-4",IF(EXACT(CONCATENATE(ROUNDDOWN($C10/10,0),"-",ROUND($C10/10,0)),"0-1"),"5-9",IF(EXACT(CONCATENATE(ROUNDDOWN($C10/10,0),"-",ROUND($C10/10,0)),"1-1"),"10-14",IF(EXACT(CONCATENATE(ROUNDDOWN($C10/10,0),"-",ROUND($C10/10,0)),"1-2"),"15-19",IF(EXACT(CONCATENATE(ROUNDDOWN($C10/10,0),"-",ROUND($C10/10,0)),"2-2"),"20-24",IF(EXACT(CONCATENATE(ROUNDDOWN($C10/10,0),"-",ROUND($C10/10,0)),"2-3"),"25-29",IF(EXACT(CONCATENATE(ROUNDDOWN($C10/10,0),"-",ROUND($C10/10,0)),"3-3"),"30-34",IF(EXACT(CONCATENATE(ROUNDDOWN($C10/10,0),"-",ROUND($C10/10,0)),"3-4"),"35-39",IF(EXACT(CONCATENATE(ROUNDDOWN($C10/10,0),"-",ROUND($C10/10,0)),"4-4"),"40-44",IF(EXACT(CONCATENATE(ROUNDDOWN($C10/10,0),"-",ROUND($C10/10,0)),"4-5"),"45-49",IF(EXACT(CONCATENATE(ROUNDDOWN($C10/10,0),"-",ROUND($C10/10,0)),"5-5"),"50-54",IF(EXACT(CONCATENATE(ROUNDDOWN($C10/10,0),"-",ROUND($C10/10,0)),"5-6"),"55-59",IF(EXACT(CONCATENATE(ROUNDDOWN($C10/10,0),"-",ROUND($C10/10,0)),"6-6"),"60-64",IF(EXACT(CONCATENATE(ROUNDDOWN($C10/10,0),"-",ROUND($C10/10,0)),"6-7"),"65-69",IF(EXACT(CONCATENATE(ROUNDDOWN($C10/10,0),"-",ROUND($C10/10,0)),"7-7"),"70-74",IF(EXACT(CONCATENATE(ROUNDDOWN($C10/10,0),"-",ROUND($C10/10,0)),"7-8"),"75-79",IF(EXACT(CONCATENATE(ROUNDDOWN($C10/10,0),"-",ROUND($C10/10,0)),"8-8"),"80-84",IF(EXACT(CONCATENATE(ROUNDDOWN($C10/10,0),"-",ROUND($C10/10,0)),"8-9"),"85-89","")))))))))))))))))))),$Q10),保険料Data!$B:$B,0),CHOOSE(MONTH($M$2),6,7,8,9,10,11,12,1,2,3,4,5)))))</f>
        <v/>
      </c>
      <c r="S10" s="27" t="str">
        <f t="shared" si="1"/>
        <v/>
      </c>
      <c r="U10" s="215" t="str" cm="1">
        <f t="array" ref="U10">_xlfn.IFNA(_xlfn.IFS(AND(EXACT(TRIM($B10),""),EXACT(TRIM($D10),""),EXACT(TRIM($E10),""),EXACT(TRIM($G10),""),EXACT(TRIM($I10),""),EXACT(TRIM($K10),""),EXACT(TRIM($M10),""),EXACT(TRIM($O10),""),EXACT(TRIM($Q10),"")),"",EXACT(TRIM($B10),""),"【Warning!】生年月日を入力してください",EXACT(TRIM($D10),""),"【Warning!】ご希望プランを選択してください",AND(EXACT(LEFTB($D10,1),"F"),EXACT(TRIM($G10),""),EXACT(TRIM($I10),""),EXACT(TRIM($K10),""),EXACT(TRIM($M10),""),EXACT(TRIM($O10),""),EXACT(TRIM($Q10),"")),IF(OR(EXACT(TRIM($E10),""),EXACT(TRIM($E10),1)),"","【Warning!】ファミリープランのご加入上限口数は1口です"),AND(EXACT($D10,"SC"),EXACT(TRIM($G10),""),EXACT(TRIM($I10),""),EXACT(TRIM($K10),""),EXACT(TRIM($M10),""),EXACT(TRIM($O10),""),EXACT(TRIM($Q10),"")),IF(AND(OR(EXACT(IF(OR(EXACT($C10,61),EXACT($C10,62),EXACT($C10,63),EXACT($C10,64)),7,ROUND($C10/10,0)),2),EXACT(IF(OR(EXACT($C10,61),EXACT($C10,62),EXACT($C10,63),EXACT($C10,64)),7,ROUND($C10/10,0)),3),EXACT(IF(OR(EXACT($C10,61),EXACT($C10,62),EXACT($C10,63),EXACT($C10,64)),7,ROUND($C10/10,0)),4),EXACT(IF(OR(EXACT($C10,61),EXACT($C10,62),EXACT($C10,63),EXACT($C10,64)),7,ROUND($C10/10,0)),5),EXACT(IF(OR(EXACT($C10,61),EXACT($C10,62),EXACT($C10,63),EXACT($C10,64)),7,ROUND($C10/10,0)),6)),NOT(OR(EXACT($E10,""),EXACT($E10,1),EXACT($E10,2)))),"【Warning!】疾病プランのご加入上限口数は2口です",IF(AND(NOT(OR(EXACT(IF(OR(EXACT($C10,61),EXACT($C10,62),EXACT($C10,63),EXACT($C10,64)),7,ROUND($C10/10,0)),2),EXACT(IF(OR(EXACT($C10,61),EXACT($C10,62),EXACT($C10,63),EXACT($C10,64)),7,ROUND($C10/10,0)),3),EXACT(IF(OR(EXACT($C10,61),EXACT($C10,62),EXACT($C10,63),EXACT($C10,64)),7,ROUND($C10/10,0)),4),EXACT(IF(OR(EXACT($C10,61),EXACT($C10,62),EXACT($C10,63),EXACT($C10,64)),7,ROUND($C10/10,0)),5),EXACT(IF(OR(EXACT($C10,61),EXACT($C10,62),EXACT($C10,63),EXACT($C10,64)),7,ROUND($C10/10,0)),6))),NOT(OR(EXACT($E10,""),EXACT($E10,1)))),"【Warning!】疾病プランのご加入上限口数は1口です","")),AND(OR(EXACT(TRIM($D10),"FB1"),EXACT(TRIM($D10),"FB2"),EXACT(TRIM($D10),"FB3"),EXACT(TRIM($D10),"FB4"),EXACT(TRIM($D10),"FS1"),EXACT(TRIM($D10),"FS2"),EXACT(TRIM($D10),"FS3"),EXACT(TRIM($D10),"FS4")),NOT(AND(EXACT(TRIM($G10),""),EXACT(TRIM($I10),""),EXACT(TRIM($K10),""),EXACT(TRIM($M10),""),EXACT(TRIM($O10),""),EXACT(TRIM($Q10),"")))),IF(OR(EXACT($D10,"SC"),EXACT($D10,"SA"),EXACT($D10,"SS")),"","【Warning!】オプションをセットできるのは自由設計プラン(SC,SA,SS)のみです"),OR(EXACT($D10,"SA"),EXACT($D10,"SS")),IF(OR(EXACT($G10,"61"),EXACT($G10,"62"),EXACT($G10,"71"),EXACT($G10,"72"),EXACT($G10,"81"),EXACT($G10,"90"),EXACT($G10,"91"),EXACT($G10,"102"),EXACT($G10,"111"),EXACT($I10,"61"),EXACT($I10,"62"),EXACT($I10,"71"),EXACT($I10,"72"),EXACT($I10,"81"),EXACT($I10,"90"),EXACT($I10,"91"),EXACT($I10,"102"),EXACT($I10,"111"),EXACT($K10,"61"),EXACT($K10,"62"),EXACT($K10,"71"),EXACT($K10,"72"),EXACT($K10,"81"),EXACT($K10,"90"),EXACT($K10,"91"),EXACT($K10,"102"),EXACT($K10,"111"),EXACT($M10,"61"),EXACT($M10,"62"),EXACT($M10,"71"),EXACT($M10,"72"),EXACT($M10,"81"),EXACT($M10,"90"),EXACT($M10,"91"),EXACT($M10,"102"),EXACT($M10,"111"),EXACT($O10,"61"),EXACT($O10,"62"),EXACT($O10,"71"),EXACT($O10,"72"),EXACT($O10,"81"),EXACT($O10,"90"),EXACT($O10,"91"),EXACT($O10,"102"),EXACT($O10,"111"),EXACT($Q10,"61"),EXACT($Q10,"62"),EXACT($Q10,"71"),EXACT($Q10,"72"),EXACT($Q10,"81"),EXACT($Q10,"90"),EXACT($Q10,"91"),EXACT($Q10,"102"),EXACT($Q10,"111")),"【Warning!】SCにのみセット可(SA・SSにはセット不可)であるオプションが選択されています",""),AND(OR(EXACT($G10,71),EXACT($G10,72),EXACT($I10,71),EXACT($I10,72),EXACT($K10,71),EXACT($K10,72),EXACT($M10,71),EXACT($M10,72),EXACT($O10,71),EXACT($O10,72),EXACT($Q10,71),EXACT($Q10,72)),OR(EXACT($G10,90),EXACT($G10,91),EXACT($I10,90),EXACT($I10,91),EXACT($K10,90),EXACT($K10,91),EXACT($M10,90),EXACT($M10,91),EXACT($O10,90),EXACT($O10,91),EXACT($Q10,90),EXACT($Q10,91))),"【Warning!】がん診断保険金(71,72)と八大疾病一時金(90,91)は同時セット不可です"),"")</f>
        <v/>
      </c>
    </row>
    <row r="11" spans="1:21" s="13" customFormat="1" ht="26.25" customHeight="1">
      <c r="A11" s="21">
        <v>7</v>
      </c>
      <c r="B11" s="24"/>
      <c r="C11" s="25" t="str">
        <f t="shared" si="0"/>
        <v/>
      </c>
      <c r="D11" s="26"/>
      <c r="E11" s="26"/>
      <c r="F11" s="27" t="str" cm="1">
        <f t="array" ref="F11">IF(EXACT(LEFT($U11,10),"【Warning!】"),"",IF(EXACT(TRIM($M$2),""),"",IF(OR(EXACT(TRIM($B11),""),EXACT(TRIM($D11),""),EXACT(TRIM($E11),"")),"",$E11*INDEX(保険料Data!$C:$N,MATCH(IF(EXACT($D11,"SC"),CONCATENATE($D11,"_",IF(EXACT(TRIM($B11),""),"",IF(EXACT(CONCATENATE(ROUNDDOWN($C11/10,0),"-",ROUND($C11/10,0)),"0-0"),"0-4",IF(EXACT(CONCATENATE(ROUNDDOWN($C11/10,0),"-",ROUND($C11/10,0)),"0-1"),"5-9",IF(EXACT(CONCATENATE(ROUNDDOWN($C11/10,0),"-",ROUND($C11/10,0)),"1-1"),"10-14",IF(EXACT(CONCATENATE(ROUNDDOWN($C11/10,0),"-",ROUND($C11/10,0)),"1-2"),"15-19",IF(EXACT(CONCATENATE(ROUNDDOWN($C11/10,0),"-",ROUND($C11/10,0)),"2-2"),"20-24",IF(EXACT(CONCATENATE(ROUNDDOWN($C11/10,0),"-",ROUND($C11/10,0)),"2-3"),"25-29",IF(EXACT(CONCATENATE(ROUNDDOWN($C11/10,0),"-",ROUND($C11/10,0)),"3-3"),"30-34",IF(EXACT(CONCATENATE(ROUNDDOWN($C11/10,0),"-",ROUND($C11/10,0)),"3-4"),"35-39",IF(EXACT(CONCATENATE(ROUNDDOWN($C11/10,0),"-",ROUND($C11/10,0)),"4-4"),"40-44",IF(EXACT(CONCATENATE(ROUNDDOWN($C11/10,0),"-",ROUND($C11/10,0)),"4-5"),"45-49",IF(EXACT(CONCATENATE(ROUNDDOWN($C11/10,0),"-",ROUND($C11/10,0)),"5-5"),"50-54",IF(EXACT(CONCATENATE(ROUNDDOWN($C11/10,0),"-",ROUND($C11/10,0)),"5-6"),"55-59",IF(EXACT(CONCATENATE(ROUNDDOWN($C11/10,0),"-",ROUND($C11/10,0)),"6-6"),"60-64",IF(EXACT(CONCATENATE(ROUNDDOWN($C11/10,0),"-",ROUND($C11/10,0)),"6-7"),"65-69",IF(EXACT(CONCATENATE(ROUNDDOWN($C11/10,0),"-",ROUND($C11/10,0)),"7-7"),"70-74",IF(EXACT(CONCATENATE(ROUNDDOWN($C11/10,0),"-",ROUND($C11/10,0)),"7-8"),"75-79",IF(EXACT(CONCATENATE(ROUNDDOWN($C11/10,0),"-",ROUND($C11/10,0)),"8-8"),"80-84",IF(EXACT(CONCATENATE(ROUNDDOWN($C11/10,0),"-",ROUND($C11/10,0)),"8-9"),"85-89","")))))))))))))))))))),$D11),保険料Data!$B:$B,0),CHOOSE(MONTH($M$2),6,7,8,9,10,11,12,1,2,3,4,5)))))</f>
        <v/>
      </c>
      <c r="G11" s="26"/>
      <c r="H11" s="27" t="str" cm="1">
        <f t="array" ref="H11">IF(EXACT(LEFT($U11,10),"【Warning!】"),"",IF(EXACT(TRIM($M$2),""),"",IF(OR(EXACT($F11,""),EXACT($G11,"")),"",INDEX(保険料Data!$C:$N,MATCH(IF(OR(EXACT($G11,"71"),EXACT($G11,"72"),EXACT($G11,"81"),EXACT($G11,"90"),EXACT($G11,"91"),EXACT($G11,"102")),CONCATENATE($G11,"_",IF(EXACT(TRIM($B11),""),"",IF(EXACT(CONCATENATE(ROUNDDOWN($C11/10,0),"-",ROUND($C11/10,0)),"0-0"),"0-4",IF(EXACT(CONCATENATE(ROUNDDOWN($C11/10,0),"-",ROUND($C11/10,0)),"0-1"),"5-9",IF(EXACT(CONCATENATE(ROUNDDOWN($C11/10,0),"-",ROUND($C11/10,0)),"1-1"),"10-14",IF(EXACT(CONCATENATE(ROUNDDOWN($C11/10,0),"-",ROUND($C11/10,0)),"1-2"),"15-19",IF(EXACT(CONCATENATE(ROUNDDOWN($C11/10,0),"-",ROUND($C11/10,0)),"2-2"),"20-24",IF(EXACT(CONCATENATE(ROUNDDOWN($C11/10,0),"-",ROUND($C11/10,0)),"2-3"),"25-29",IF(EXACT(CONCATENATE(ROUNDDOWN($C11/10,0),"-",ROUND($C11/10,0)),"3-3"),"30-34",IF(EXACT(CONCATENATE(ROUNDDOWN($C11/10,0),"-",ROUND($C11/10,0)),"3-4"),"35-39",IF(EXACT(CONCATENATE(ROUNDDOWN($C11/10,0),"-",ROUND($C11/10,0)),"4-4"),"40-44",IF(EXACT(CONCATENATE(ROUNDDOWN($C11/10,0),"-",ROUND($C11/10,0)),"4-5"),"45-49",IF(EXACT(CONCATENATE(ROUNDDOWN($C11/10,0),"-",ROUND($C11/10,0)),"5-5"),"50-54",IF(EXACT(CONCATENATE(ROUNDDOWN($C11/10,0),"-",ROUND($C11/10,0)),"5-6"),"55-59",IF(EXACT(CONCATENATE(ROUNDDOWN($C11/10,0),"-",ROUND($C11/10,0)),"6-6"),"60-64",IF(EXACT(CONCATENATE(ROUNDDOWN($C11/10,0),"-",ROUND($C11/10,0)),"6-7"),"65-69",IF(EXACT(CONCATENATE(ROUNDDOWN($C11/10,0),"-",ROUND($C11/10,0)),"7-7"),"70-74",IF(EXACT(CONCATENATE(ROUNDDOWN($C11/10,0),"-",ROUND($C11/10,0)),"7-8"),"75-79",IF(EXACT(CONCATENATE(ROUNDDOWN($C11/10,0),"-",ROUND($C11/10,0)),"8-8"),"80-84",IF(EXACT(CONCATENATE(ROUNDDOWN($C11/10,0),"-",ROUND($C11/10,0)),"8-9"),"85-89","")))))))))))))))))))),$G11),保険料Data!$B:$B,0),CHOOSE(MONTH($M$2),6,7,8,9,10,11,12,1,2,3,4,5)))))</f>
        <v/>
      </c>
      <c r="I11" s="26"/>
      <c r="J11" s="27" t="str" cm="1">
        <f t="array" ref="J11">IF(EXACT(LEFT($U11,10),"【Warning!】"),"",IF(EXACT(TRIM($M$2),""),"",IF(OR(EXACT($F11,""),EXACT($I11,"")),"",INDEX(保険料Data!$C:$N,MATCH(IF(OR(EXACT($I11,"71"),EXACT($I11,"72"),EXACT($I11,"81"),EXACT($I11,"90"),EXACT($I11,"91"),EXACT($I11,"102")),CONCATENATE($I11,"_",IF(EXACT(TRIM($B11),""),"",IF(EXACT(CONCATENATE(ROUNDDOWN($C11/10,0),"-",ROUND($C11/10,0)),"0-0"),"0-4",IF(EXACT(CONCATENATE(ROUNDDOWN($C11/10,0),"-",ROUND($C11/10,0)),"0-1"),"5-9",IF(EXACT(CONCATENATE(ROUNDDOWN($C11/10,0),"-",ROUND($C11/10,0)),"1-1"),"10-14",IF(EXACT(CONCATENATE(ROUNDDOWN($C11/10,0),"-",ROUND($C11/10,0)),"1-2"),"15-19",IF(EXACT(CONCATENATE(ROUNDDOWN($C11/10,0),"-",ROUND($C11/10,0)),"2-2"),"20-24",IF(EXACT(CONCATENATE(ROUNDDOWN($C11/10,0),"-",ROUND($C11/10,0)),"2-3"),"25-29",IF(EXACT(CONCATENATE(ROUNDDOWN($C11/10,0),"-",ROUND($C11/10,0)),"3-3"),"30-34",IF(EXACT(CONCATENATE(ROUNDDOWN($C11/10,0),"-",ROUND($C11/10,0)),"3-4"),"35-39",IF(EXACT(CONCATENATE(ROUNDDOWN($C11/10,0),"-",ROUND($C11/10,0)),"4-4"),"40-44",IF(EXACT(CONCATENATE(ROUNDDOWN($C11/10,0),"-",ROUND($C11/10,0)),"4-5"),"45-49",IF(EXACT(CONCATENATE(ROUNDDOWN($C11/10,0),"-",ROUND($C11/10,0)),"5-5"),"50-54",IF(EXACT(CONCATENATE(ROUNDDOWN($C11/10,0),"-",ROUND($C11/10,0)),"5-6"),"55-59",IF(EXACT(CONCATENATE(ROUNDDOWN($C11/10,0),"-",ROUND($C11/10,0)),"6-6"),"60-64",IF(EXACT(CONCATENATE(ROUNDDOWN($C11/10,0),"-",ROUND($C11/10,0)),"6-7"),"65-69",IF(EXACT(CONCATENATE(ROUNDDOWN($C11/10,0),"-",ROUND($C11/10,0)),"7-7"),"70-74",IF(EXACT(CONCATENATE(ROUNDDOWN($C11/10,0),"-",ROUND($C11/10,0)),"7-8"),"75-79",IF(EXACT(CONCATENATE(ROUNDDOWN($C11/10,0),"-",ROUND($C11/10,0)),"8-8"),"80-84",IF(EXACT(CONCATENATE(ROUNDDOWN($C11/10,0),"-",ROUND($C11/10,0)),"8-9"),"85-89","")))))))))))))))))))),$I11),保険料Data!$B:$B,0),CHOOSE(MONTH($M$2),6,7,8,9,10,11,12,1,2,3,4,5)))))</f>
        <v/>
      </c>
      <c r="K11" s="26"/>
      <c r="L11" s="27" t="str" cm="1">
        <f t="array" ref="L11">IF(EXACT(LEFT($U11,10),"【Warning!】"),"",IF(EXACT(TRIM($M$2),""),"",IF(OR(EXACT($F11,""),EXACT($K11,"")),"",INDEX(保険料Data!$C:$N,MATCH(IF(OR(EXACT($K11,"71"),EXACT($K11,"72"),EXACT($K11,"81"),EXACT($K11,"90"),EXACT($K11,"91"),EXACT($K11,"102")),CONCATENATE($K11,"_",IF(EXACT(TRIM($B11),""),"",IF(EXACT(CONCATENATE(ROUNDDOWN($C11/10,0),"-",ROUND($C11/10,0)),"0-0"),"0-4",IF(EXACT(CONCATENATE(ROUNDDOWN($C11/10,0),"-",ROUND($C11/10,0)),"0-1"),"5-9",IF(EXACT(CONCATENATE(ROUNDDOWN($C11/10,0),"-",ROUND($C11/10,0)),"1-1"),"10-14",IF(EXACT(CONCATENATE(ROUNDDOWN($C11/10,0),"-",ROUND($C11/10,0)),"1-2"),"15-19",IF(EXACT(CONCATENATE(ROUNDDOWN($C11/10,0),"-",ROUND($C11/10,0)),"2-2"),"20-24",IF(EXACT(CONCATENATE(ROUNDDOWN($C11/10,0),"-",ROUND($C11/10,0)),"2-3"),"25-29",IF(EXACT(CONCATENATE(ROUNDDOWN($C11/10,0),"-",ROUND($C11/10,0)),"3-3"),"30-34",IF(EXACT(CONCATENATE(ROUNDDOWN($C11/10,0),"-",ROUND($C11/10,0)),"3-4"),"35-39",IF(EXACT(CONCATENATE(ROUNDDOWN($C11/10,0),"-",ROUND($C11/10,0)),"4-4"),"40-44",IF(EXACT(CONCATENATE(ROUNDDOWN($C11/10,0),"-",ROUND($C11/10,0)),"4-5"),"45-49",IF(EXACT(CONCATENATE(ROUNDDOWN($C11/10,0),"-",ROUND($C11/10,0)),"5-5"),"50-54",IF(EXACT(CONCATENATE(ROUNDDOWN($C11/10,0),"-",ROUND($C11/10,0)),"5-6"),"55-59",IF(EXACT(CONCATENATE(ROUNDDOWN($C11/10,0),"-",ROUND($C11/10,0)),"6-6"),"60-64",IF(EXACT(CONCATENATE(ROUNDDOWN($C11/10,0),"-",ROUND($C11/10,0)),"6-7"),"65-69",IF(EXACT(CONCATENATE(ROUNDDOWN($C11/10,0),"-",ROUND($C11/10,0)),"7-7"),"70-74",IF(EXACT(CONCATENATE(ROUNDDOWN($C11/10,0),"-",ROUND($C11/10,0)),"7-8"),"75-79",IF(EXACT(CONCATENATE(ROUNDDOWN($C11/10,0),"-",ROUND($C11/10,0)),"8-8"),"80-84",IF(EXACT(CONCATENATE(ROUNDDOWN($C11/10,0),"-",ROUND($C11/10,0)),"8-9"),"85-89","")))))))))))))))))))),$K11),保険料Data!$B:$B,0),CHOOSE(MONTH($M$2),6,7,8,9,10,11,12,1,2,3,4,5)))))</f>
        <v/>
      </c>
      <c r="M11" s="26"/>
      <c r="N11" s="27" t="str" cm="1">
        <f t="array" ref="N11">IF(EXACT(LEFT($U11,10),"【Warning!】"),"",IF(EXACT(TRIM($M$2),""),"",IF(OR(EXACT($F11,""),EXACT($M11,"")),"",INDEX(保険料Data!$C:$N,MATCH(IF(OR(EXACT($M11,"71"),EXACT($M11,"72"),EXACT($M11,"81"),EXACT($M11,"90"),EXACT($M11,"91"),EXACT($M11,"102")),CONCATENATE($M11,"_",IF(EXACT(TRIM($B11),""),"",IF(EXACT(CONCATENATE(ROUNDDOWN($C11/10,0),"-",ROUND($C11/10,0)),"0-0"),"0-4",IF(EXACT(CONCATENATE(ROUNDDOWN($C11/10,0),"-",ROUND($C11/10,0)),"0-1"),"5-9",IF(EXACT(CONCATENATE(ROUNDDOWN($C11/10,0),"-",ROUND($C11/10,0)),"1-1"),"10-14",IF(EXACT(CONCATENATE(ROUNDDOWN($C11/10,0),"-",ROUND($C11/10,0)),"1-2"),"15-19",IF(EXACT(CONCATENATE(ROUNDDOWN($C11/10,0),"-",ROUND($C11/10,0)),"2-2"),"20-24",IF(EXACT(CONCATENATE(ROUNDDOWN($C11/10,0),"-",ROUND($C11/10,0)),"2-3"),"25-29",IF(EXACT(CONCATENATE(ROUNDDOWN($C11/10,0),"-",ROUND($C11/10,0)),"3-3"),"30-34",IF(EXACT(CONCATENATE(ROUNDDOWN($C11/10,0),"-",ROUND($C11/10,0)),"3-4"),"35-39",IF(EXACT(CONCATENATE(ROUNDDOWN($C11/10,0),"-",ROUND($C11/10,0)),"4-4"),"40-44",IF(EXACT(CONCATENATE(ROUNDDOWN($C11/10,0),"-",ROUND($C11/10,0)),"4-5"),"45-49",IF(EXACT(CONCATENATE(ROUNDDOWN($C11/10,0),"-",ROUND($C11/10,0)),"5-5"),"50-54",IF(EXACT(CONCATENATE(ROUNDDOWN($C11/10,0),"-",ROUND($C11/10,0)),"5-6"),"55-59",IF(EXACT(CONCATENATE(ROUNDDOWN($C11/10,0),"-",ROUND($C11/10,0)),"6-6"),"60-64",IF(EXACT(CONCATENATE(ROUNDDOWN($C11/10,0),"-",ROUND($C11/10,0)),"6-7"),"65-69",IF(EXACT(CONCATENATE(ROUNDDOWN($C11/10,0),"-",ROUND($C11/10,0)),"7-7"),"70-74",IF(EXACT(CONCATENATE(ROUNDDOWN($C11/10,0),"-",ROUND($C11/10,0)),"7-8"),"75-79",IF(EXACT(CONCATENATE(ROUNDDOWN($C11/10,0),"-",ROUND($C11/10,0)),"8-8"),"80-84",IF(EXACT(CONCATENATE(ROUNDDOWN($C11/10,0),"-",ROUND($C11/10,0)),"8-9"),"85-89","")))))))))))))))))))),$M11),保険料Data!$B:$B,0),CHOOSE(MONTH($M$2),6,7,8,9,10,11,12,1,2,3,4,5)))))</f>
        <v/>
      </c>
      <c r="O11" s="26"/>
      <c r="P11" s="27" t="str" cm="1">
        <f t="array" ref="P11">IF(EXACT(LEFT($U11,10),"【Warning!】"),"",IF(EXACT(TRIM($M$2),""),"",IF(OR(EXACT($F11,""),EXACT($O11,"")),"",INDEX(保険料Data!$C:$N,MATCH(IF(OR(EXACT($O11,"71"),EXACT($O11,"72"),EXACT($O11,"81"),EXACT($O11,"90"),EXACT($O11,"91"),EXACT($O11,"102")),CONCATENATE($O11,"_",IF(EXACT(TRIM($B11),""),"",IF(EXACT(CONCATENATE(ROUNDDOWN($C11/10,0),"-",ROUND($C11/10,0)),"0-0"),"0-4",IF(EXACT(CONCATENATE(ROUNDDOWN($C11/10,0),"-",ROUND($C11/10,0)),"0-1"),"5-9",IF(EXACT(CONCATENATE(ROUNDDOWN($C11/10,0),"-",ROUND($C11/10,0)),"1-1"),"10-14",IF(EXACT(CONCATENATE(ROUNDDOWN($C11/10,0),"-",ROUND($C11/10,0)),"1-2"),"15-19",IF(EXACT(CONCATENATE(ROUNDDOWN($C11/10,0),"-",ROUND($C11/10,0)),"2-2"),"20-24",IF(EXACT(CONCATENATE(ROUNDDOWN($C11/10,0),"-",ROUND($C11/10,0)),"2-3"),"25-29",IF(EXACT(CONCATENATE(ROUNDDOWN($C11/10,0),"-",ROUND($C11/10,0)),"3-3"),"30-34",IF(EXACT(CONCATENATE(ROUNDDOWN($C11/10,0),"-",ROUND($C11/10,0)),"3-4"),"35-39",IF(EXACT(CONCATENATE(ROUNDDOWN($C11/10,0),"-",ROUND($C11/10,0)),"4-4"),"40-44",IF(EXACT(CONCATENATE(ROUNDDOWN($C11/10,0),"-",ROUND($C11/10,0)),"4-5"),"45-49",IF(EXACT(CONCATENATE(ROUNDDOWN($C11/10,0),"-",ROUND($C11/10,0)),"5-5"),"50-54",IF(EXACT(CONCATENATE(ROUNDDOWN($C11/10,0),"-",ROUND($C11/10,0)),"5-6"),"55-59",IF(EXACT(CONCATENATE(ROUNDDOWN($C11/10,0),"-",ROUND($C11/10,0)),"6-6"),"60-64",IF(EXACT(CONCATENATE(ROUNDDOWN($C11/10,0),"-",ROUND($C11/10,0)),"6-7"),"65-69",IF(EXACT(CONCATENATE(ROUNDDOWN($C11/10,0),"-",ROUND($C11/10,0)),"7-7"),"70-74",IF(EXACT(CONCATENATE(ROUNDDOWN($C11/10,0),"-",ROUND($C11/10,0)),"7-8"),"75-79",IF(EXACT(CONCATENATE(ROUNDDOWN($C11/10,0),"-",ROUND($C11/10,0)),"8-8"),"80-84",IF(EXACT(CONCATENATE(ROUNDDOWN($C11/10,0),"-",ROUND($C11/10,0)),"8-9"),"85-89","")))))))))))))))))))),$O11),保険料Data!$B:$B,0),CHOOSE(MONTH($M$2),6,7,8,9,10,11,12,1,2,3,4,5)))))</f>
        <v/>
      </c>
      <c r="Q11" s="26"/>
      <c r="R11" s="27" t="str" cm="1">
        <f t="array" ref="R11">IF(EXACT(LEFT($U11,10),"【Warning!】"),"",IF(EXACT(TRIM($M$2),""),"",IF(OR(EXACT($F11,""),EXACT($Q11,"")),"",INDEX(保険料Data!$C:$N,MATCH(IF(OR(EXACT($Q11,"71"),EXACT($Q11,"72"),EXACT($Q11,"81"),EXACT($Q11,"90"),EXACT($Q11,"91"),EXACT($Q11,"102")),CONCATENATE($Q11,"_",IF(EXACT(TRIM($B11),""),"",IF(EXACT(CONCATENATE(ROUNDDOWN($C11/10,0),"-",ROUND($C11/10,0)),"0-0"),"0-4",IF(EXACT(CONCATENATE(ROUNDDOWN($C11/10,0),"-",ROUND($C11/10,0)),"0-1"),"5-9",IF(EXACT(CONCATENATE(ROUNDDOWN($C11/10,0),"-",ROUND($C11/10,0)),"1-1"),"10-14",IF(EXACT(CONCATENATE(ROUNDDOWN($C11/10,0),"-",ROUND($C11/10,0)),"1-2"),"15-19",IF(EXACT(CONCATENATE(ROUNDDOWN($C11/10,0),"-",ROUND($C11/10,0)),"2-2"),"20-24",IF(EXACT(CONCATENATE(ROUNDDOWN($C11/10,0),"-",ROUND($C11/10,0)),"2-3"),"25-29",IF(EXACT(CONCATENATE(ROUNDDOWN($C11/10,0),"-",ROUND($C11/10,0)),"3-3"),"30-34",IF(EXACT(CONCATENATE(ROUNDDOWN($C11/10,0),"-",ROUND($C11/10,0)),"3-4"),"35-39",IF(EXACT(CONCATENATE(ROUNDDOWN($C11/10,0),"-",ROUND($C11/10,0)),"4-4"),"40-44",IF(EXACT(CONCATENATE(ROUNDDOWN($C11/10,0),"-",ROUND($C11/10,0)),"4-5"),"45-49",IF(EXACT(CONCATENATE(ROUNDDOWN($C11/10,0),"-",ROUND($C11/10,0)),"5-5"),"50-54",IF(EXACT(CONCATENATE(ROUNDDOWN($C11/10,0),"-",ROUND($C11/10,0)),"5-6"),"55-59",IF(EXACT(CONCATENATE(ROUNDDOWN($C11/10,0),"-",ROUND($C11/10,0)),"6-6"),"60-64",IF(EXACT(CONCATENATE(ROUNDDOWN($C11/10,0),"-",ROUND($C11/10,0)),"6-7"),"65-69",IF(EXACT(CONCATENATE(ROUNDDOWN($C11/10,0),"-",ROUND($C11/10,0)),"7-7"),"70-74",IF(EXACT(CONCATENATE(ROUNDDOWN($C11/10,0),"-",ROUND($C11/10,0)),"7-8"),"75-79",IF(EXACT(CONCATENATE(ROUNDDOWN($C11/10,0),"-",ROUND($C11/10,0)),"8-8"),"80-84",IF(EXACT(CONCATENATE(ROUNDDOWN($C11/10,0),"-",ROUND($C11/10,0)),"8-9"),"85-89","")))))))))))))))))))),$Q11),保険料Data!$B:$B,0),CHOOSE(MONTH($M$2),6,7,8,9,10,11,12,1,2,3,4,5)))))</f>
        <v/>
      </c>
      <c r="S11" s="27" t="str">
        <f t="shared" si="1"/>
        <v/>
      </c>
      <c r="U11" s="215" t="str" cm="1">
        <f t="array" ref="U11">_xlfn.IFNA(_xlfn.IFS(AND(EXACT(TRIM($B11),""),EXACT(TRIM($D11),""),EXACT(TRIM($E11),""),EXACT(TRIM($G11),""),EXACT(TRIM($I11),""),EXACT(TRIM($K11),""),EXACT(TRIM($M11),""),EXACT(TRIM($O11),""),EXACT(TRIM($Q11),"")),"",EXACT(TRIM($B11),""),"【Warning!】生年月日を入力してください",EXACT(TRIM($D11),""),"【Warning!】ご希望プランを選択してください",AND(EXACT(LEFTB($D11,1),"F"),EXACT(TRIM($G11),""),EXACT(TRIM($I11),""),EXACT(TRIM($K11),""),EXACT(TRIM($M11),""),EXACT(TRIM($O11),""),EXACT(TRIM($Q11),"")),IF(OR(EXACT(TRIM($E11),""),EXACT(TRIM($E11),1)),"","【Warning!】ファミリープランのご加入上限口数は1口です"),AND(EXACT($D11,"SC"),EXACT(TRIM($G11),""),EXACT(TRIM($I11),""),EXACT(TRIM($K11),""),EXACT(TRIM($M11),""),EXACT(TRIM($O11),""),EXACT(TRIM($Q11),"")),IF(AND(OR(EXACT(IF(OR(EXACT($C11,61),EXACT($C11,62),EXACT($C11,63),EXACT($C11,64)),7,ROUND($C11/10,0)),2),EXACT(IF(OR(EXACT($C11,61),EXACT($C11,62),EXACT($C11,63),EXACT($C11,64)),7,ROUND($C11/10,0)),3),EXACT(IF(OR(EXACT($C11,61),EXACT($C11,62),EXACT($C11,63),EXACT($C11,64)),7,ROUND($C11/10,0)),4),EXACT(IF(OR(EXACT($C11,61),EXACT($C11,62),EXACT($C11,63),EXACT($C11,64)),7,ROUND($C11/10,0)),5),EXACT(IF(OR(EXACT($C11,61),EXACT($C11,62),EXACT($C11,63),EXACT($C11,64)),7,ROUND($C11/10,0)),6)),NOT(OR(EXACT($E11,""),EXACT($E11,1),EXACT($E11,2)))),"【Warning!】疾病プランのご加入上限口数は2口です",IF(AND(NOT(OR(EXACT(IF(OR(EXACT($C11,61),EXACT($C11,62),EXACT($C11,63),EXACT($C11,64)),7,ROUND($C11/10,0)),2),EXACT(IF(OR(EXACT($C11,61),EXACT($C11,62),EXACT($C11,63),EXACT($C11,64)),7,ROUND($C11/10,0)),3),EXACT(IF(OR(EXACT($C11,61),EXACT($C11,62),EXACT($C11,63),EXACT($C11,64)),7,ROUND($C11/10,0)),4),EXACT(IF(OR(EXACT($C11,61),EXACT($C11,62),EXACT($C11,63),EXACT($C11,64)),7,ROUND($C11/10,0)),5),EXACT(IF(OR(EXACT($C11,61),EXACT($C11,62),EXACT($C11,63),EXACT($C11,64)),7,ROUND($C11/10,0)),6))),NOT(OR(EXACT($E11,""),EXACT($E11,1)))),"【Warning!】疾病プランのご加入上限口数は1口です","")),AND(OR(EXACT(TRIM($D11),"FB1"),EXACT(TRIM($D11),"FB2"),EXACT(TRIM($D11),"FB3"),EXACT(TRIM($D11),"FB4"),EXACT(TRIM($D11),"FS1"),EXACT(TRIM($D11),"FS2"),EXACT(TRIM($D11),"FS3"),EXACT(TRIM($D11),"FS4")),NOT(AND(EXACT(TRIM($G11),""),EXACT(TRIM($I11),""),EXACT(TRIM($K11),""),EXACT(TRIM($M11),""),EXACT(TRIM($O11),""),EXACT(TRIM($Q11),"")))),IF(OR(EXACT($D11,"SC"),EXACT($D11,"SA"),EXACT($D11,"SS")),"","【Warning!】オプションをセットできるのは自由設計プラン(SC,SA,SS)のみです"),OR(EXACT($D11,"SA"),EXACT($D11,"SS")),IF(OR(EXACT($G11,"61"),EXACT($G11,"62"),EXACT($G11,"71"),EXACT($G11,"72"),EXACT($G11,"81"),EXACT($G11,"90"),EXACT($G11,"91"),EXACT($G11,"102"),EXACT($G11,"111"),EXACT($I11,"61"),EXACT($I11,"62"),EXACT($I11,"71"),EXACT($I11,"72"),EXACT($I11,"81"),EXACT($I11,"90"),EXACT($I11,"91"),EXACT($I11,"102"),EXACT($I11,"111"),EXACT($K11,"61"),EXACT($K11,"62"),EXACT($K11,"71"),EXACT($K11,"72"),EXACT($K11,"81"),EXACT($K11,"90"),EXACT($K11,"91"),EXACT($K11,"102"),EXACT($K11,"111"),EXACT($M11,"61"),EXACT($M11,"62"),EXACT($M11,"71"),EXACT($M11,"72"),EXACT($M11,"81"),EXACT($M11,"90"),EXACT($M11,"91"),EXACT($M11,"102"),EXACT($M11,"111"),EXACT($O11,"61"),EXACT($O11,"62"),EXACT($O11,"71"),EXACT($O11,"72"),EXACT($O11,"81"),EXACT($O11,"90"),EXACT($O11,"91"),EXACT($O11,"102"),EXACT($O11,"111"),EXACT($Q11,"61"),EXACT($Q11,"62"),EXACT($Q11,"71"),EXACT($Q11,"72"),EXACT($Q11,"81"),EXACT($Q11,"90"),EXACT($Q11,"91"),EXACT($Q11,"102"),EXACT($Q11,"111")),"【Warning!】SCにのみセット可(SA・SSにはセット不可)であるオプションが選択されています",""),AND(OR(EXACT($G11,71),EXACT($G11,72),EXACT($I11,71),EXACT($I11,72),EXACT($K11,71),EXACT($K11,72),EXACT($M11,71),EXACT($M11,72),EXACT($O11,71),EXACT($O11,72),EXACT($Q11,71),EXACT($Q11,72)),OR(EXACT($G11,90),EXACT($G11,91),EXACT($I11,90),EXACT($I11,91),EXACT($K11,90),EXACT($K11,91),EXACT($M11,90),EXACT($M11,91),EXACT($O11,90),EXACT($O11,91),EXACT($Q11,90),EXACT($Q11,91))),"【Warning!】がん診断保険金(71,72)と八大疾病一時金(90,91)は同時セット不可です"),"")</f>
        <v/>
      </c>
    </row>
    <row r="12" spans="1:21" s="13" customFormat="1" ht="26.25" customHeight="1">
      <c r="A12" s="21">
        <v>8</v>
      </c>
      <c r="B12" s="24"/>
      <c r="C12" s="25" t="str">
        <f t="shared" si="0"/>
        <v/>
      </c>
      <c r="D12" s="26"/>
      <c r="E12" s="26"/>
      <c r="F12" s="27" t="str" cm="1">
        <f t="array" ref="F12">IF(EXACT(LEFT($U12,10),"【Warning!】"),"",IF(EXACT(TRIM($M$2),""),"",IF(OR(EXACT(TRIM($B12),""),EXACT(TRIM($D12),""),EXACT(TRIM($E12),"")),"",$E12*INDEX(保険料Data!$C:$N,MATCH(IF(EXACT($D12,"SC"),CONCATENATE($D12,"_",IF(EXACT(TRIM($B12),""),"",IF(EXACT(CONCATENATE(ROUNDDOWN($C12/10,0),"-",ROUND($C12/10,0)),"0-0"),"0-4",IF(EXACT(CONCATENATE(ROUNDDOWN($C12/10,0),"-",ROUND($C12/10,0)),"0-1"),"5-9",IF(EXACT(CONCATENATE(ROUNDDOWN($C12/10,0),"-",ROUND($C12/10,0)),"1-1"),"10-14",IF(EXACT(CONCATENATE(ROUNDDOWN($C12/10,0),"-",ROUND($C12/10,0)),"1-2"),"15-19",IF(EXACT(CONCATENATE(ROUNDDOWN($C12/10,0),"-",ROUND($C12/10,0)),"2-2"),"20-24",IF(EXACT(CONCATENATE(ROUNDDOWN($C12/10,0),"-",ROUND($C12/10,0)),"2-3"),"25-29",IF(EXACT(CONCATENATE(ROUNDDOWN($C12/10,0),"-",ROUND($C12/10,0)),"3-3"),"30-34",IF(EXACT(CONCATENATE(ROUNDDOWN($C12/10,0),"-",ROUND($C12/10,0)),"3-4"),"35-39",IF(EXACT(CONCATENATE(ROUNDDOWN($C12/10,0),"-",ROUND($C12/10,0)),"4-4"),"40-44",IF(EXACT(CONCATENATE(ROUNDDOWN($C12/10,0),"-",ROUND($C12/10,0)),"4-5"),"45-49",IF(EXACT(CONCATENATE(ROUNDDOWN($C12/10,0),"-",ROUND($C12/10,0)),"5-5"),"50-54",IF(EXACT(CONCATENATE(ROUNDDOWN($C12/10,0),"-",ROUND($C12/10,0)),"5-6"),"55-59",IF(EXACT(CONCATENATE(ROUNDDOWN($C12/10,0),"-",ROUND($C12/10,0)),"6-6"),"60-64",IF(EXACT(CONCATENATE(ROUNDDOWN($C12/10,0),"-",ROUND($C12/10,0)),"6-7"),"65-69",IF(EXACT(CONCATENATE(ROUNDDOWN($C12/10,0),"-",ROUND($C12/10,0)),"7-7"),"70-74",IF(EXACT(CONCATENATE(ROUNDDOWN($C12/10,0),"-",ROUND($C12/10,0)),"7-8"),"75-79",IF(EXACT(CONCATENATE(ROUNDDOWN($C12/10,0),"-",ROUND($C12/10,0)),"8-8"),"80-84",IF(EXACT(CONCATENATE(ROUNDDOWN($C12/10,0),"-",ROUND($C12/10,0)),"8-9"),"85-89","")))))))))))))))))))),$D12),保険料Data!$B:$B,0),CHOOSE(MONTH($M$2),6,7,8,9,10,11,12,1,2,3,4,5)))))</f>
        <v/>
      </c>
      <c r="G12" s="26"/>
      <c r="H12" s="27" t="str" cm="1">
        <f t="array" ref="H12">IF(EXACT(LEFT($U12,10),"【Warning!】"),"",IF(EXACT(TRIM($M$2),""),"",IF(OR(EXACT($F12,""),EXACT($G12,"")),"",INDEX(保険料Data!$C:$N,MATCH(IF(OR(EXACT($G12,"71"),EXACT($G12,"72"),EXACT($G12,"81"),EXACT($G12,"90"),EXACT($G12,"91"),EXACT($G12,"102")),CONCATENATE($G12,"_",IF(EXACT(TRIM($B12),""),"",IF(EXACT(CONCATENATE(ROUNDDOWN($C12/10,0),"-",ROUND($C12/10,0)),"0-0"),"0-4",IF(EXACT(CONCATENATE(ROUNDDOWN($C12/10,0),"-",ROUND($C12/10,0)),"0-1"),"5-9",IF(EXACT(CONCATENATE(ROUNDDOWN($C12/10,0),"-",ROUND($C12/10,0)),"1-1"),"10-14",IF(EXACT(CONCATENATE(ROUNDDOWN($C12/10,0),"-",ROUND($C12/10,0)),"1-2"),"15-19",IF(EXACT(CONCATENATE(ROUNDDOWN($C12/10,0),"-",ROUND($C12/10,0)),"2-2"),"20-24",IF(EXACT(CONCATENATE(ROUNDDOWN($C12/10,0),"-",ROUND($C12/10,0)),"2-3"),"25-29",IF(EXACT(CONCATENATE(ROUNDDOWN($C12/10,0),"-",ROUND($C12/10,0)),"3-3"),"30-34",IF(EXACT(CONCATENATE(ROUNDDOWN($C12/10,0),"-",ROUND($C12/10,0)),"3-4"),"35-39",IF(EXACT(CONCATENATE(ROUNDDOWN($C12/10,0),"-",ROUND($C12/10,0)),"4-4"),"40-44",IF(EXACT(CONCATENATE(ROUNDDOWN($C12/10,0),"-",ROUND($C12/10,0)),"4-5"),"45-49",IF(EXACT(CONCATENATE(ROUNDDOWN($C12/10,0),"-",ROUND($C12/10,0)),"5-5"),"50-54",IF(EXACT(CONCATENATE(ROUNDDOWN($C12/10,0),"-",ROUND($C12/10,0)),"5-6"),"55-59",IF(EXACT(CONCATENATE(ROUNDDOWN($C12/10,0),"-",ROUND($C12/10,0)),"6-6"),"60-64",IF(EXACT(CONCATENATE(ROUNDDOWN($C12/10,0),"-",ROUND($C12/10,0)),"6-7"),"65-69",IF(EXACT(CONCATENATE(ROUNDDOWN($C12/10,0),"-",ROUND($C12/10,0)),"7-7"),"70-74",IF(EXACT(CONCATENATE(ROUNDDOWN($C12/10,0),"-",ROUND($C12/10,0)),"7-8"),"75-79",IF(EXACT(CONCATENATE(ROUNDDOWN($C12/10,0),"-",ROUND($C12/10,0)),"8-8"),"80-84",IF(EXACT(CONCATENATE(ROUNDDOWN($C12/10,0),"-",ROUND($C12/10,0)),"8-9"),"85-89","")))))))))))))))))))),$G12),保険料Data!$B:$B,0),CHOOSE(MONTH($M$2),6,7,8,9,10,11,12,1,2,3,4,5)))))</f>
        <v/>
      </c>
      <c r="I12" s="26"/>
      <c r="J12" s="27" t="str" cm="1">
        <f t="array" ref="J12">IF(EXACT(LEFT($U12,10),"【Warning!】"),"",IF(EXACT(TRIM($M$2),""),"",IF(OR(EXACT($F12,""),EXACT($I12,"")),"",INDEX(保険料Data!$C:$N,MATCH(IF(OR(EXACT($I12,"71"),EXACT($I12,"72"),EXACT($I12,"81"),EXACT($I12,"90"),EXACT($I12,"91"),EXACT($I12,"102")),CONCATENATE($I12,"_",IF(EXACT(TRIM($B12),""),"",IF(EXACT(CONCATENATE(ROUNDDOWN($C12/10,0),"-",ROUND($C12/10,0)),"0-0"),"0-4",IF(EXACT(CONCATENATE(ROUNDDOWN($C12/10,0),"-",ROUND($C12/10,0)),"0-1"),"5-9",IF(EXACT(CONCATENATE(ROUNDDOWN($C12/10,0),"-",ROUND($C12/10,0)),"1-1"),"10-14",IF(EXACT(CONCATENATE(ROUNDDOWN($C12/10,0),"-",ROUND($C12/10,0)),"1-2"),"15-19",IF(EXACT(CONCATENATE(ROUNDDOWN($C12/10,0),"-",ROUND($C12/10,0)),"2-2"),"20-24",IF(EXACT(CONCATENATE(ROUNDDOWN($C12/10,0),"-",ROUND($C12/10,0)),"2-3"),"25-29",IF(EXACT(CONCATENATE(ROUNDDOWN($C12/10,0),"-",ROUND($C12/10,0)),"3-3"),"30-34",IF(EXACT(CONCATENATE(ROUNDDOWN($C12/10,0),"-",ROUND($C12/10,0)),"3-4"),"35-39",IF(EXACT(CONCATENATE(ROUNDDOWN($C12/10,0),"-",ROUND($C12/10,0)),"4-4"),"40-44",IF(EXACT(CONCATENATE(ROUNDDOWN($C12/10,0),"-",ROUND($C12/10,0)),"4-5"),"45-49",IF(EXACT(CONCATENATE(ROUNDDOWN($C12/10,0),"-",ROUND($C12/10,0)),"5-5"),"50-54",IF(EXACT(CONCATENATE(ROUNDDOWN($C12/10,0),"-",ROUND($C12/10,0)),"5-6"),"55-59",IF(EXACT(CONCATENATE(ROUNDDOWN($C12/10,0),"-",ROUND($C12/10,0)),"6-6"),"60-64",IF(EXACT(CONCATENATE(ROUNDDOWN($C12/10,0),"-",ROUND($C12/10,0)),"6-7"),"65-69",IF(EXACT(CONCATENATE(ROUNDDOWN($C12/10,0),"-",ROUND($C12/10,0)),"7-7"),"70-74",IF(EXACT(CONCATENATE(ROUNDDOWN($C12/10,0),"-",ROUND($C12/10,0)),"7-8"),"75-79",IF(EXACT(CONCATENATE(ROUNDDOWN($C12/10,0),"-",ROUND($C12/10,0)),"8-8"),"80-84",IF(EXACT(CONCATENATE(ROUNDDOWN($C12/10,0),"-",ROUND($C12/10,0)),"8-9"),"85-89","")))))))))))))))))))),$I12),保険料Data!$B:$B,0),CHOOSE(MONTH($M$2),6,7,8,9,10,11,12,1,2,3,4,5)))))</f>
        <v/>
      </c>
      <c r="K12" s="26"/>
      <c r="L12" s="27" t="str" cm="1">
        <f t="array" ref="L12">IF(EXACT(LEFT($U12,10),"【Warning!】"),"",IF(EXACT(TRIM($M$2),""),"",IF(OR(EXACT($F12,""),EXACT($K12,"")),"",INDEX(保険料Data!$C:$N,MATCH(IF(OR(EXACT($K12,"71"),EXACT($K12,"72"),EXACT($K12,"81"),EXACT($K12,"90"),EXACT($K12,"91"),EXACT($K12,"102")),CONCATENATE($K12,"_",IF(EXACT(TRIM($B12),""),"",IF(EXACT(CONCATENATE(ROUNDDOWN($C12/10,0),"-",ROUND($C12/10,0)),"0-0"),"0-4",IF(EXACT(CONCATENATE(ROUNDDOWN($C12/10,0),"-",ROUND($C12/10,0)),"0-1"),"5-9",IF(EXACT(CONCATENATE(ROUNDDOWN($C12/10,0),"-",ROUND($C12/10,0)),"1-1"),"10-14",IF(EXACT(CONCATENATE(ROUNDDOWN($C12/10,0),"-",ROUND($C12/10,0)),"1-2"),"15-19",IF(EXACT(CONCATENATE(ROUNDDOWN($C12/10,0),"-",ROUND($C12/10,0)),"2-2"),"20-24",IF(EXACT(CONCATENATE(ROUNDDOWN($C12/10,0),"-",ROUND($C12/10,0)),"2-3"),"25-29",IF(EXACT(CONCATENATE(ROUNDDOWN($C12/10,0),"-",ROUND($C12/10,0)),"3-3"),"30-34",IF(EXACT(CONCATENATE(ROUNDDOWN($C12/10,0),"-",ROUND($C12/10,0)),"3-4"),"35-39",IF(EXACT(CONCATENATE(ROUNDDOWN($C12/10,0),"-",ROUND($C12/10,0)),"4-4"),"40-44",IF(EXACT(CONCATENATE(ROUNDDOWN($C12/10,0),"-",ROUND($C12/10,0)),"4-5"),"45-49",IF(EXACT(CONCATENATE(ROUNDDOWN($C12/10,0),"-",ROUND($C12/10,0)),"5-5"),"50-54",IF(EXACT(CONCATENATE(ROUNDDOWN($C12/10,0),"-",ROUND($C12/10,0)),"5-6"),"55-59",IF(EXACT(CONCATENATE(ROUNDDOWN($C12/10,0),"-",ROUND($C12/10,0)),"6-6"),"60-64",IF(EXACT(CONCATENATE(ROUNDDOWN($C12/10,0),"-",ROUND($C12/10,0)),"6-7"),"65-69",IF(EXACT(CONCATENATE(ROUNDDOWN($C12/10,0),"-",ROUND($C12/10,0)),"7-7"),"70-74",IF(EXACT(CONCATENATE(ROUNDDOWN($C12/10,0),"-",ROUND($C12/10,0)),"7-8"),"75-79",IF(EXACT(CONCATENATE(ROUNDDOWN($C12/10,0),"-",ROUND($C12/10,0)),"8-8"),"80-84",IF(EXACT(CONCATENATE(ROUNDDOWN($C12/10,0),"-",ROUND($C12/10,0)),"8-9"),"85-89","")))))))))))))))))))),$K12),保険料Data!$B:$B,0),CHOOSE(MONTH($M$2),6,7,8,9,10,11,12,1,2,3,4,5)))))</f>
        <v/>
      </c>
      <c r="M12" s="26"/>
      <c r="N12" s="27" t="str" cm="1">
        <f t="array" ref="N12">IF(EXACT(LEFT($U12,10),"【Warning!】"),"",IF(EXACT(TRIM($M$2),""),"",IF(OR(EXACT($F12,""),EXACT($M12,"")),"",INDEX(保険料Data!$C:$N,MATCH(IF(OR(EXACT($M12,"71"),EXACT($M12,"72"),EXACT($M12,"81"),EXACT($M12,"90"),EXACT($M12,"91"),EXACT($M12,"102")),CONCATENATE($M12,"_",IF(EXACT(TRIM($B12),""),"",IF(EXACT(CONCATENATE(ROUNDDOWN($C12/10,0),"-",ROUND($C12/10,0)),"0-0"),"0-4",IF(EXACT(CONCATENATE(ROUNDDOWN($C12/10,0),"-",ROUND($C12/10,0)),"0-1"),"5-9",IF(EXACT(CONCATENATE(ROUNDDOWN($C12/10,0),"-",ROUND($C12/10,0)),"1-1"),"10-14",IF(EXACT(CONCATENATE(ROUNDDOWN($C12/10,0),"-",ROUND($C12/10,0)),"1-2"),"15-19",IF(EXACT(CONCATENATE(ROUNDDOWN($C12/10,0),"-",ROUND($C12/10,0)),"2-2"),"20-24",IF(EXACT(CONCATENATE(ROUNDDOWN($C12/10,0),"-",ROUND($C12/10,0)),"2-3"),"25-29",IF(EXACT(CONCATENATE(ROUNDDOWN($C12/10,0),"-",ROUND($C12/10,0)),"3-3"),"30-34",IF(EXACT(CONCATENATE(ROUNDDOWN($C12/10,0),"-",ROUND($C12/10,0)),"3-4"),"35-39",IF(EXACT(CONCATENATE(ROUNDDOWN($C12/10,0),"-",ROUND($C12/10,0)),"4-4"),"40-44",IF(EXACT(CONCATENATE(ROUNDDOWN($C12/10,0),"-",ROUND($C12/10,0)),"4-5"),"45-49",IF(EXACT(CONCATENATE(ROUNDDOWN($C12/10,0),"-",ROUND($C12/10,0)),"5-5"),"50-54",IF(EXACT(CONCATENATE(ROUNDDOWN($C12/10,0),"-",ROUND($C12/10,0)),"5-6"),"55-59",IF(EXACT(CONCATENATE(ROUNDDOWN($C12/10,0),"-",ROUND($C12/10,0)),"6-6"),"60-64",IF(EXACT(CONCATENATE(ROUNDDOWN($C12/10,0),"-",ROUND($C12/10,0)),"6-7"),"65-69",IF(EXACT(CONCATENATE(ROUNDDOWN($C12/10,0),"-",ROUND($C12/10,0)),"7-7"),"70-74",IF(EXACT(CONCATENATE(ROUNDDOWN($C12/10,0),"-",ROUND($C12/10,0)),"7-8"),"75-79",IF(EXACT(CONCATENATE(ROUNDDOWN($C12/10,0),"-",ROUND($C12/10,0)),"8-8"),"80-84",IF(EXACT(CONCATENATE(ROUNDDOWN($C12/10,0),"-",ROUND($C12/10,0)),"8-9"),"85-89","")))))))))))))))))))),$M12),保険料Data!$B:$B,0),CHOOSE(MONTH($M$2),6,7,8,9,10,11,12,1,2,3,4,5)))))</f>
        <v/>
      </c>
      <c r="O12" s="26"/>
      <c r="P12" s="27" t="str" cm="1">
        <f t="array" ref="P12">IF(EXACT(LEFT($U12,10),"【Warning!】"),"",IF(EXACT(TRIM($M$2),""),"",IF(OR(EXACT($F12,""),EXACT($O12,"")),"",INDEX(保険料Data!$C:$N,MATCH(IF(OR(EXACT($O12,"71"),EXACT($O12,"72"),EXACT($O12,"81"),EXACT($O12,"90"),EXACT($O12,"91"),EXACT($O12,"102")),CONCATENATE($O12,"_",IF(EXACT(TRIM($B12),""),"",IF(EXACT(CONCATENATE(ROUNDDOWN($C12/10,0),"-",ROUND($C12/10,0)),"0-0"),"0-4",IF(EXACT(CONCATENATE(ROUNDDOWN($C12/10,0),"-",ROUND($C12/10,0)),"0-1"),"5-9",IF(EXACT(CONCATENATE(ROUNDDOWN($C12/10,0),"-",ROUND($C12/10,0)),"1-1"),"10-14",IF(EXACT(CONCATENATE(ROUNDDOWN($C12/10,0),"-",ROUND($C12/10,0)),"1-2"),"15-19",IF(EXACT(CONCATENATE(ROUNDDOWN($C12/10,0),"-",ROUND($C12/10,0)),"2-2"),"20-24",IF(EXACT(CONCATENATE(ROUNDDOWN($C12/10,0),"-",ROUND($C12/10,0)),"2-3"),"25-29",IF(EXACT(CONCATENATE(ROUNDDOWN($C12/10,0),"-",ROUND($C12/10,0)),"3-3"),"30-34",IF(EXACT(CONCATENATE(ROUNDDOWN($C12/10,0),"-",ROUND($C12/10,0)),"3-4"),"35-39",IF(EXACT(CONCATENATE(ROUNDDOWN($C12/10,0),"-",ROUND($C12/10,0)),"4-4"),"40-44",IF(EXACT(CONCATENATE(ROUNDDOWN($C12/10,0),"-",ROUND($C12/10,0)),"4-5"),"45-49",IF(EXACT(CONCATENATE(ROUNDDOWN($C12/10,0),"-",ROUND($C12/10,0)),"5-5"),"50-54",IF(EXACT(CONCATENATE(ROUNDDOWN($C12/10,0),"-",ROUND($C12/10,0)),"5-6"),"55-59",IF(EXACT(CONCATENATE(ROUNDDOWN($C12/10,0),"-",ROUND($C12/10,0)),"6-6"),"60-64",IF(EXACT(CONCATENATE(ROUNDDOWN($C12/10,0),"-",ROUND($C12/10,0)),"6-7"),"65-69",IF(EXACT(CONCATENATE(ROUNDDOWN($C12/10,0),"-",ROUND($C12/10,0)),"7-7"),"70-74",IF(EXACT(CONCATENATE(ROUNDDOWN($C12/10,0),"-",ROUND($C12/10,0)),"7-8"),"75-79",IF(EXACT(CONCATENATE(ROUNDDOWN($C12/10,0),"-",ROUND($C12/10,0)),"8-8"),"80-84",IF(EXACT(CONCATENATE(ROUNDDOWN($C12/10,0),"-",ROUND($C12/10,0)),"8-9"),"85-89","")))))))))))))))))))),$O12),保険料Data!$B:$B,0),CHOOSE(MONTH($M$2),6,7,8,9,10,11,12,1,2,3,4,5)))))</f>
        <v/>
      </c>
      <c r="Q12" s="26"/>
      <c r="R12" s="27" t="str" cm="1">
        <f t="array" ref="R12">IF(EXACT(LEFT($U12,10),"【Warning!】"),"",IF(EXACT(TRIM($M$2),""),"",IF(OR(EXACT($F12,""),EXACT($Q12,"")),"",INDEX(保険料Data!$C:$N,MATCH(IF(OR(EXACT($Q12,"71"),EXACT($Q12,"72"),EXACT($Q12,"81"),EXACT($Q12,"90"),EXACT($Q12,"91"),EXACT($Q12,"102")),CONCATENATE($Q12,"_",IF(EXACT(TRIM($B12),""),"",IF(EXACT(CONCATENATE(ROUNDDOWN($C12/10,0),"-",ROUND($C12/10,0)),"0-0"),"0-4",IF(EXACT(CONCATENATE(ROUNDDOWN($C12/10,0),"-",ROUND($C12/10,0)),"0-1"),"5-9",IF(EXACT(CONCATENATE(ROUNDDOWN($C12/10,0),"-",ROUND($C12/10,0)),"1-1"),"10-14",IF(EXACT(CONCATENATE(ROUNDDOWN($C12/10,0),"-",ROUND($C12/10,0)),"1-2"),"15-19",IF(EXACT(CONCATENATE(ROUNDDOWN($C12/10,0),"-",ROUND($C12/10,0)),"2-2"),"20-24",IF(EXACT(CONCATENATE(ROUNDDOWN($C12/10,0),"-",ROUND($C12/10,0)),"2-3"),"25-29",IF(EXACT(CONCATENATE(ROUNDDOWN($C12/10,0),"-",ROUND($C12/10,0)),"3-3"),"30-34",IF(EXACT(CONCATENATE(ROUNDDOWN($C12/10,0),"-",ROUND($C12/10,0)),"3-4"),"35-39",IF(EXACT(CONCATENATE(ROUNDDOWN($C12/10,0),"-",ROUND($C12/10,0)),"4-4"),"40-44",IF(EXACT(CONCATENATE(ROUNDDOWN($C12/10,0),"-",ROUND($C12/10,0)),"4-5"),"45-49",IF(EXACT(CONCATENATE(ROUNDDOWN($C12/10,0),"-",ROUND($C12/10,0)),"5-5"),"50-54",IF(EXACT(CONCATENATE(ROUNDDOWN($C12/10,0),"-",ROUND($C12/10,0)),"5-6"),"55-59",IF(EXACT(CONCATENATE(ROUNDDOWN($C12/10,0),"-",ROUND($C12/10,0)),"6-6"),"60-64",IF(EXACT(CONCATENATE(ROUNDDOWN($C12/10,0),"-",ROUND($C12/10,0)),"6-7"),"65-69",IF(EXACT(CONCATENATE(ROUNDDOWN($C12/10,0),"-",ROUND($C12/10,0)),"7-7"),"70-74",IF(EXACT(CONCATENATE(ROUNDDOWN($C12/10,0),"-",ROUND($C12/10,0)),"7-8"),"75-79",IF(EXACT(CONCATENATE(ROUNDDOWN($C12/10,0),"-",ROUND($C12/10,0)),"8-8"),"80-84",IF(EXACT(CONCATENATE(ROUNDDOWN($C12/10,0),"-",ROUND($C12/10,0)),"8-9"),"85-89","")))))))))))))))))))),$Q12),保険料Data!$B:$B,0),CHOOSE(MONTH($M$2),6,7,8,9,10,11,12,1,2,3,4,5)))))</f>
        <v/>
      </c>
      <c r="S12" s="27" t="str">
        <f t="shared" si="1"/>
        <v/>
      </c>
      <c r="U12" s="215" t="str" cm="1">
        <f t="array" ref="U12">_xlfn.IFNA(_xlfn.IFS(AND(EXACT(TRIM($B12),""),EXACT(TRIM($D12),""),EXACT(TRIM($E12),""),EXACT(TRIM($G12),""),EXACT(TRIM($I12),""),EXACT(TRIM($K12),""),EXACT(TRIM($M12),""),EXACT(TRIM($O12),""),EXACT(TRIM($Q12),"")),"",EXACT(TRIM($B12),""),"【Warning!】生年月日を入力してください",EXACT(TRIM($D12),""),"【Warning!】ご希望プランを選択してください",AND(EXACT(LEFTB($D12,1),"F"),EXACT(TRIM($G12),""),EXACT(TRIM($I12),""),EXACT(TRIM($K12),""),EXACT(TRIM($M12),""),EXACT(TRIM($O12),""),EXACT(TRIM($Q12),"")),IF(OR(EXACT(TRIM($E12),""),EXACT(TRIM($E12),1)),"","【Warning!】ファミリープランのご加入上限口数は1口です"),AND(EXACT($D12,"SC"),EXACT(TRIM($G12),""),EXACT(TRIM($I12),""),EXACT(TRIM($K12),""),EXACT(TRIM($M12),""),EXACT(TRIM($O12),""),EXACT(TRIM($Q12),"")),IF(AND(OR(EXACT(IF(OR(EXACT($C12,61),EXACT($C12,62),EXACT($C12,63),EXACT($C12,64)),7,ROUND($C12/10,0)),2),EXACT(IF(OR(EXACT($C12,61),EXACT($C12,62),EXACT($C12,63),EXACT($C12,64)),7,ROUND($C12/10,0)),3),EXACT(IF(OR(EXACT($C12,61),EXACT($C12,62),EXACT($C12,63),EXACT($C12,64)),7,ROUND($C12/10,0)),4),EXACT(IF(OR(EXACT($C12,61),EXACT($C12,62),EXACT($C12,63),EXACT($C12,64)),7,ROUND($C12/10,0)),5),EXACT(IF(OR(EXACT($C12,61),EXACT($C12,62),EXACT($C12,63),EXACT($C12,64)),7,ROUND($C12/10,0)),6)),NOT(OR(EXACT($E12,""),EXACT($E12,1),EXACT($E12,2)))),"【Warning!】疾病プランのご加入上限口数は2口です",IF(AND(NOT(OR(EXACT(IF(OR(EXACT($C12,61),EXACT($C12,62),EXACT($C12,63),EXACT($C12,64)),7,ROUND($C12/10,0)),2),EXACT(IF(OR(EXACT($C12,61),EXACT($C12,62),EXACT($C12,63),EXACT($C12,64)),7,ROUND($C12/10,0)),3),EXACT(IF(OR(EXACT($C12,61),EXACT($C12,62),EXACT($C12,63),EXACT($C12,64)),7,ROUND($C12/10,0)),4),EXACT(IF(OR(EXACT($C12,61),EXACT($C12,62),EXACT($C12,63),EXACT($C12,64)),7,ROUND($C12/10,0)),5),EXACT(IF(OR(EXACT($C12,61),EXACT($C12,62),EXACT($C12,63),EXACT($C12,64)),7,ROUND($C12/10,0)),6))),NOT(OR(EXACT($E12,""),EXACT($E12,1)))),"【Warning!】疾病プランのご加入上限口数は1口です","")),AND(OR(EXACT(TRIM($D12),"FB1"),EXACT(TRIM($D12),"FB2"),EXACT(TRIM($D12),"FB3"),EXACT(TRIM($D12),"FB4"),EXACT(TRIM($D12),"FS1"),EXACT(TRIM($D12),"FS2"),EXACT(TRIM($D12),"FS3"),EXACT(TRIM($D12),"FS4")),NOT(AND(EXACT(TRIM($G12),""),EXACT(TRIM($I12),""),EXACT(TRIM($K12),""),EXACT(TRIM($M12),""),EXACT(TRIM($O12),""),EXACT(TRIM($Q12),"")))),IF(OR(EXACT($D12,"SC"),EXACT($D12,"SA"),EXACT($D12,"SS")),"","【Warning!】オプションをセットできるのは自由設計プラン(SC,SA,SS)のみです"),OR(EXACT($D12,"SA"),EXACT($D12,"SS")),IF(OR(EXACT($G12,"61"),EXACT($G12,"62"),EXACT($G12,"71"),EXACT($G12,"72"),EXACT($G12,"81"),EXACT($G12,"90"),EXACT($G12,"91"),EXACT($G12,"102"),EXACT($G12,"111"),EXACT($I12,"61"),EXACT($I12,"62"),EXACT($I12,"71"),EXACT($I12,"72"),EXACT($I12,"81"),EXACT($I12,"90"),EXACT($I12,"91"),EXACT($I12,"102"),EXACT($I12,"111"),EXACT($K12,"61"),EXACT($K12,"62"),EXACT($K12,"71"),EXACT($K12,"72"),EXACT($K12,"81"),EXACT($K12,"90"),EXACT($K12,"91"),EXACT($K12,"102"),EXACT($K12,"111"),EXACT($M12,"61"),EXACT($M12,"62"),EXACT($M12,"71"),EXACT($M12,"72"),EXACT($M12,"81"),EXACT($M12,"90"),EXACT($M12,"91"),EXACT($M12,"102"),EXACT($M12,"111"),EXACT($O12,"61"),EXACT($O12,"62"),EXACT($O12,"71"),EXACT($O12,"72"),EXACT($O12,"81"),EXACT($O12,"90"),EXACT($O12,"91"),EXACT($O12,"102"),EXACT($O12,"111"),EXACT($Q12,"61"),EXACT($Q12,"62"),EXACT($Q12,"71"),EXACT($Q12,"72"),EXACT($Q12,"81"),EXACT($Q12,"90"),EXACT($Q12,"91"),EXACT($Q12,"102"),EXACT($Q12,"111")),"【Warning!】SCにのみセット可(SA・SSにはセット不可)であるオプションが選択されています",""),AND(OR(EXACT($G12,71),EXACT($G12,72),EXACT($I12,71),EXACT($I12,72),EXACT($K12,71),EXACT($K12,72),EXACT($M12,71),EXACT($M12,72),EXACT($O12,71),EXACT($O12,72),EXACT($Q12,71),EXACT($Q12,72)),OR(EXACT($G12,90),EXACT($G12,91),EXACT($I12,90),EXACT($I12,91),EXACT($K12,90),EXACT($K12,91),EXACT($M12,90),EXACT($M12,91),EXACT($O12,90),EXACT($O12,91),EXACT($Q12,90),EXACT($Q12,91))),"【Warning!】がん診断保険金(71,72)と八大疾病一時金(90,91)は同時セット不可です"),"")</f>
        <v/>
      </c>
    </row>
    <row r="13" spans="1:21" s="13" customFormat="1" ht="26.25" customHeight="1">
      <c r="A13" s="21">
        <v>9</v>
      </c>
      <c r="B13" s="24"/>
      <c r="C13" s="25" t="str">
        <f t="shared" si="0"/>
        <v/>
      </c>
      <c r="D13" s="26"/>
      <c r="E13" s="26"/>
      <c r="F13" s="27" t="str" cm="1">
        <f t="array" ref="F13">IF(EXACT(LEFT($U13,10),"【Warning!】"),"",IF(EXACT(TRIM($M$2),""),"",IF(OR(EXACT(TRIM($B13),""),EXACT(TRIM($D13),""),EXACT(TRIM($E13),"")),"",$E13*INDEX(保険料Data!$C:$N,MATCH(IF(EXACT($D13,"SC"),CONCATENATE($D13,"_",IF(EXACT(TRIM($B13),""),"",IF(EXACT(CONCATENATE(ROUNDDOWN($C13/10,0),"-",ROUND($C13/10,0)),"0-0"),"0-4",IF(EXACT(CONCATENATE(ROUNDDOWN($C13/10,0),"-",ROUND($C13/10,0)),"0-1"),"5-9",IF(EXACT(CONCATENATE(ROUNDDOWN($C13/10,0),"-",ROUND($C13/10,0)),"1-1"),"10-14",IF(EXACT(CONCATENATE(ROUNDDOWN($C13/10,0),"-",ROUND($C13/10,0)),"1-2"),"15-19",IF(EXACT(CONCATENATE(ROUNDDOWN($C13/10,0),"-",ROUND($C13/10,0)),"2-2"),"20-24",IF(EXACT(CONCATENATE(ROUNDDOWN($C13/10,0),"-",ROUND($C13/10,0)),"2-3"),"25-29",IF(EXACT(CONCATENATE(ROUNDDOWN($C13/10,0),"-",ROUND($C13/10,0)),"3-3"),"30-34",IF(EXACT(CONCATENATE(ROUNDDOWN($C13/10,0),"-",ROUND($C13/10,0)),"3-4"),"35-39",IF(EXACT(CONCATENATE(ROUNDDOWN($C13/10,0),"-",ROUND($C13/10,0)),"4-4"),"40-44",IF(EXACT(CONCATENATE(ROUNDDOWN($C13/10,0),"-",ROUND($C13/10,0)),"4-5"),"45-49",IF(EXACT(CONCATENATE(ROUNDDOWN($C13/10,0),"-",ROUND($C13/10,0)),"5-5"),"50-54",IF(EXACT(CONCATENATE(ROUNDDOWN($C13/10,0),"-",ROUND($C13/10,0)),"5-6"),"55-59",IF(EXACT(CONCATENATE(ROUNDDOWN($C13/10,0),"-",ROUND($C13/10,0)),"6-6"),"60-64",IF(EXACT(CONCATENATE(ROUNDDOWN($C13/10,0),"-",ROUND($C13/10,0)),"6-7"),"65-69",IF(EXACT(CONCATENATE(ROUNDDOWN($C13/10,0),"-",ROUND($C13/10,0)),"7-7"),"70-74",IF(EXACT(CONCATENATE(ROUNDDOWN($C13/10,0),"-",ROUND($C13/10,0)),"7-8"),"75-79",IF(EXACT(CONCATENATE(ROUNDDOWN($C13/10,0),"-",ROUND($C13/10,0)),"8-8"),"80-84",IF(EXACT(CONCATENATE(ROUNDDOWN($C13/10,0),"-",ROUND($C13/10,0)),"8-9"),"85-89","")))))))))))))))))))),$D13),保険料Data!$B:$B,0),CHOOSE(MONTH($M$2),6,7,8,9,10,11,12,1,2,3,4,5)))))</f>
        <v/>
      </c>
      <c r="G13" s="26"/>
      <c r="H13" s="27" t="str" cm="1">
        <f t="array" ref="H13">IF(EXACT(LEFT($U13,10),"【Warning!】"),"",IF(EXACT(TRIM($M$2),""),"",IF(OR(EXACT($F13,""),EXACT($G13,"")),"",INDEX(保険料Data!$C:$N,MATCH(IF(OR(EXACT($G13,"71"),EXACT($G13,"72"),EXACT($G13,"81"),EXACT($G13,"90"),EXACT($G13,"91"),EXACT($G13,"102")),CONCATENATE($G13,"_",IF(EXACT(TRIM($B13),""),"",IF(EXACT(CONCATENATE(ROUNDDOWN($C13/10,0),"-",ROUND($C13/10,0)),"0-0"),"0-4",IF(EXACT(CONCATENATE(ROUNDDOWN($C13/10,0),"-",ROUND($C13/10,0)),"0-1"),"5-9",IF(EXACT(CONCATENATE(ROUNDDOWN($C13/10,0),"-",ROUND($C13/10,0)),"1-1"),"10-14",IF(EXACT(CONCATENATE(ROUNDDOWN($C13/10,0),"-",ROUND($C13/10,0)),"1-2"),"15-19",IF(EXACT(CONCATENATE(ROUNDDOWN($C13/10,0),"-",ROUND($C13/10,0)),"2-2"),"20-24",IF(EXACT(CONCATENATE(ROUNDDOWN($C13/10,0),"-",ROUND($C13/10,0)),"2-3"),"25-29",IF(EXACT(CONCATENATE(ROUNDDOWN($C13/10,0),"-",ROUND($C13/10,0)),"3-3"),"30-34",IF(EXACT(CONCATENATE(ROUNDDOWN($C13/10,0),"-",ROUND($C13/10,0)),"3-4"),"35-39",IF(EXACT(CONCATENATE(ROUNDDOWN($C13/10,0),"-",ROUND($C13/10,0)),"4-4"),"40-44",IF(EXACT(CONCATENATE(ROUNDDOWN($C13/10,0),"-",ROUND($C13/10,0)),"4-5"),"45-49",IF(EXACT(CONCATENATE(ROUNDDOWN($C13/10,0),"-",ROUND($C13/10,0)),"5-5"),"50-54",IF(EXACT(CONCATENATE(ROUNDDOWN($C13/10,0),"-",ROUND($C13/10,0)),"5-6"),"55-59",IF(EXACT(CONCATENATE(ROUNDDOWN($C13/10,0),"-",ROUND($C13/10,0)),"6-6"),"60-64",IF(EXACT(CONCATENATE(ROUNDDOWN($C13/10,0),"-",ROUND($C13/10,0)),"6-7"),"65-69",IF(EXACT(CONCATENATE(ROUNDDOWN($C13/10,0),"-",ROUND($C13/10,0)),"7-7"),"70-74",IF(EXACT(CONCATENATE(ROUNDDOWN($C13/10,0),"-",ROUND($C13/10,0)),"7-8"),"75-79",IF(EXACT(CONCATENATE(ROUNDDOWN($C13/10,0),"-",ROUND($C13/10,0)),"8-8"),"80-84",IF(EXACT(CONCATENATE(ROUNDDOWN($C13/10,0),"-",ROUND($C13/10,0)),"8-9"),"85-89","")))))))))))))))))))),$G13),保険料Data!$B:$B,0),CHOOSE(MONTH($M$2),6,7,8,9,10,11,12,1,2,3,4,5)))))</f>
        <v/>
      </c>
      <c r="I13" s="26"/>
      <c r="J13" s="27" t="str" cm="1">
        <f t="array" ref="J13">IF(EXACT(LEFT($U13,10),"【Warning!】"),"",IF(EXACT(TRIM($M$2),""),"",IF(OR(EXACT($F13,""),EXACT($I13,"")),"",INDEX(保険料Data!$C:$N,MATCH(IF(OR(EXACT($I13,"71"),EXACT($I13,"72"),EXACT($I13,"81"),EXACT($I13,"90"),EXACT($I13,"91"),EXACT($I13,"102")),CONCATENATE($I13,"_",IF(EXACT(TRIM($B13),""),"",IF(EXACT(CONCATENATE(ROUNDDOWN($C13/10,0),"-",ROUND($C13/10,0)),"0-0"),"0-4",IF(EXACT(CONCATENATE(ROUNDDOWN($C13/10,0),"-",ROUND($C13/10,0)),"0-1"),"5-9",IF(EXACT(CONCATENATE(ROUNDDOWN($C13/10,0),"-",ROUND($C13/10,0)),"1-1"),"10-14",IF(EXACT(CONCATENATE(ROUNDDOWN($C13/10,0),"-",ROUND($C13/10,0)),"1-2"),"15-19",IF(EXACT(CONCATENATE(ROUNDDOWN($C13/10,0),"-",ROUND($C13/10,0)),"2-2"),"20-24",IF(EXACT(CONCATENATE(ROUNDDOWN($C13/10,0),"-",ROUND($C13/10,0)),"2-3"),"25-29",IF(EXACT(CONCATENATE(ROUNDDOWN($C13/10,0),"-",ROUND($C13/10,0)),"3-3"),"30-34",IF(EXACT(CONCATENATE(ROUNDDOWN($C13/10,0),"-",ROUND($C13/10,0)),"3-4"),"35-39",IF(EXACT(CONCATENATE(ROUNDDOWN($C13/10,0),"-",ROUND($C13/10,0)),"4-4"),"40-44",IF(EXACT(CONCATENATE(ROUNDDOWN($C13/10,0),"-",ROUND($C13/10,0)),"4-5"),"45-49",IF(EXACT(CONCATENATE(ROUNDDOWN($C13/10,0),"-",ROUND($C13/10,0)),"5-5"),"50-54",IF(EXACT(CONCATENATE(ROUNDDOWN($C13/10,0),"-",ROUND($C13/10,0)),"5-6"),"55-59",IF(EXACT(CONCATENATE(ROUNDDOWN($C13/10,0),"-",ROUND($C13/10,0)),"6-6"),"60-64",IF(EXACT(CONCATENATE(ROUNDDOWN($C13/10,0),"-",ROUND($C13/10,0)),"6-7"),"65-69",IF(EXACT(CONCATENATE(ROUNDDOWN($C13/10,0),"-",ROUND($C13/10,0)),"7-7"),"70-74",IF(EXACT(CONCATENATE(ROUNDDOWN($C13/10,0),"-",ROUND($C13/10,0)),"7-8"),"75-79",IF(EXACT(CONCATENATE(ROUNDDOWN($C13/10,0),"-",ROUND($C13/10,0)),"8-8"),"80-84",IF(EXACT(CONCATENATE(ROUNDDOWN($C13/10,0),"-",ROUND($C13/10,0)),"8-9"),"85-89","")))))))))))))))))))),$I13),保険料Data!$B:$B,0),CHOOSE(MONTH($M$2),6,7,8,9,10,11,12,1,2,3,4,5)))))</f>
        <v/>
      </c>
      <c r="K13" s="26"/>
      <c r="L13" s="27" t="str" cm="1">
        <f t="array" ref="L13">IF(EXACT(LEFT($U13,10),"【Warning!】"),"",IF(EXACT(TRIM($M$2),""),"",IF(OR(EXACT($F13,""),EXACT($K13,"")),"",INDEX(保険料Data!$C:$N,MATCH(IF(OR(EXACT($K13,"71"),EXACT($K13,"72"),EXACT($K13,"81"),EXACT($K13,"90"),EXACT($K13,"91"),EXACT($K13,"102")),CONCATENATE($K13,"_",IF(EXACT(TRIM($B13),""),"",IF(EXACT(CONCATENATE(ROUNDDOWN($C13/10,0),"-",ROUND($C13/10,0)),"0-0"),"0-4",IF(EXACT(CONCATENATE(ROUNDDOWN($C13/10,0),"-",ROUND($C13/10,0)),"0-1"),"5-9",IF(EXACT(CONCATENATE(ROUNDDOWN($C13/10,0),"-",ROUND($C13/10,0)),"1-1"),"10-14",IF(EXACT(CONCATENATE(ROUNDDOWN($C13/10,0),"-",ROUND($C13/10,0)),"1-2"),"15-19",IF(EXACT(CONCATENATE(ROUNDDOWN($C13/10,0),"-",ROUND($C13/10,0)),"2-2"),"20-24",IF(EXACT(CONCATENATE(ROUNDDOWN($C13/10,0),"-",ROUND($C13/10,0)),"2-3"),"25-29",IF(EXACT(CONCATENATE(ROUNDDOWN($C13/10,0),"-",ROUND($C13/10,0)),"3-3"),"30-34",IF(EXACT(CONCATENATE(ROUNDDOWN($C13/10,0),"-",ROUND($C13/10,0)),"3-4"),"35-39",IF(EXACT(CONCATENATE(ROUNDDOWN($C13/10,0),"-",ROUND($C13/10,0)),"4-4"),"40-44",IF(EXACT(CONCATENATE(ROUNDDOWN($C13/10,0),"-",ROUND($C13/10,0)),"4-5"),"45-49",IF(EXACT(CONCATENATE(ROUNDDOWN($C13/10,0),"-",ROUND($C13/10,0)),"5-5"),"50-54",IF(EXACT(CONCATENATE(ROUNDDOWN($C13/10,0),"-",ROUND($C13/10,0)),"5-6"),"55-59",IF(EXACT(CONCATENATE(ROUNDDOWN($C13/10,0),"-",ROUND($C13/10,0)),"6-6"),"60-64",IF(EXACT(CONCATENATE(ROUNDDOWN($C13/10,0),"-",ROUND($C13/10,0)),"6-7"),"65-69",IF(EXACT(CONCATENATE(ROUNDDOWN($C13/10,0),"-",ROUND($C13/10,0)),"7-7"),"70-74",IF(EXACT(CONCATENATE(ROUNDDOWN($C13/10,0),"-",ROUND($C13/10,0)),"7-8"),"75-79",IF(EXACT(CONCATENATE(ROUNDDOWN($C13/10,0),"-",ROUND($C13/10,0)),"8-8"),"80-84",IF(EXACT(CONCATENATE(ROUNDDOWN($C13/10,0),"-",ROUND($C13/10,0)),"8-9"),"85-89","")))))))))))))))))))),$K13),保険料Data!$B:$B,0),CHOOSE(MONTH($M$2),6,7,8,9,10,11,12,1,2,3,4,5)))))</f>
        <v/>
      </c>
      <c r="M13" s="26"/>
      <c r="N13" s="27" t="str" cm="1">
        <f t="array" ref="N13">IF(EXACT(LEFT($U13,10),"【Warning!】"),"",IF(EXACT(TRIM($M$2),""),"",IF(OR(EXACT($F13,""),EXACT($M13,"")),"",INDEX(保険料Data!$C:$N,MATCH(IF(OR(EXACT($M13,"71"),EXACT($M13,"72"),EXACT($M13,"81"),EXACT($M13,"90"),EXACT($M13,"91"),EXACT($M13,"102")),CONCATENATE($M13,"_",IF(EXACT(TRIM($B13),""),"",IF(EXACT(CONCATENATE(ROUNDDOWN($C13/10,0),"-",ROUND($C13/10,0)),"0-0"),"0-4",IF(EXACT(CONCATENATE(ROUNDDOWN($C13/10,0),"-",ROUND($C13/10,0)),"0-1"),"5-9",IF(EXACT(CONCATENATE(ROUNDDOWN($C13/10,0),"-",ROUND($C13/10,0)),"1-1"),"10-14",IF(EXACT(CONCATENATE(ROUNDDOWN($C13/10,0),"-",ROUND($C13/10,0)),"1-2"),"15-19",IF(EXACT(CONCATENATE(ROUNDDOWN($C13/10,0),"-",ROUND($C13/10,0)),"2-2"),"20-24",IF(EXACT(CONCATENATE(ROUNDDOWN($C13/10,0),"-",ROUND($C13/10,0)),"2-3"),"25-29",IF(EXACT(CONCATENATE(ROUNDDOWN($C13/10,0),"-",ROUND($C13/10,0)),"3-3"),"30-34",IF(EXACT(CONCATENATE(ROUNDDOWN($C13/10,0),"-",ROUND($C13/10,0)),"3-4"),"35-39",IF(EXACT(CONCATENATE(ROUNDDOWN($C13/10,0),"-",ROUND($C13/10,0)),"4-4"),"40-44",IF(EXACT(CONCATENATE(ROUNDDOWN($C13/10,0),"-",ROUND($C13/10,0)),"4-5"),"45-49",IF(EXACT(CONCATENATE(ROUNDDOWN($C13/10,0),"-",ROUND($C13/10,0)),"5-5"),"50-54",IF(EXACT(CONCATENATE(ROUNDDOWN($C13/10,0),"-",ROUND($C13/10,0)),"5-6"),"55-59",IF(EXACT(CONCATENATE(ROUNDDOWN($C13/10,0),"-",ROUND($C13/10,0)),"6-6"),"60-64",IF(EXACT(CONCATENATE(ROUNDDOWN($C13/10,0),"-",ROUND($C13/10,0)),"6-7"),"65-69",IF(EXACT(CONCATENATE(ROUNDDOWN($C13/10,0),"-",ROUND($C13/10,0)),"7-7"),"70-74",IF(EXACT(CONCATENATE(ROUNDDOWN($C13/10,0),"-",ROUND($C13/10,0)),"7-8"),"75-79",IF(EXACT(CONCATENATE(ROUNDDOWN($C13/10,0),"-",ROUND($C13/10,0)),"8-8"),"80-84",IF(EXACT(CONCATENATE(ROUNDDOWN($C13/10,0),"-",ROUND($C13/10,0)),"8-9"),"85-89","")))))))))))))))))))),$M13),保険料Data!$B:$B,0),CHOOSE(MONTH($M$2),6,7,8,9,10,11,12,1,2,3,4,5)))))</f>
        <v/>
      </c>
      <c r="O13" s="26"/>
      <c r="P13" s="27" t="str" cm="1">
        <f t="array" ref="P13">IF(EXACT(LEFT($U13,10),"【Warning!】"),"",IF(EXACT(TRIM($M$2),""),"",IF(OR(EXACT($F13,""),EXACT($O13,"")),"",INDEX(保険料Data!$C:$N,MATCH(IF(OR(EXACT($O13,"71"),EXACT($O13,"72"),EXACT($O13,"81"),EXACT($O13,"90"),EXACT($O13,"91"),EXACT($O13,"102")),CONCATENATE($O13,"_",IF(EXACT(TRIM($B13),""),"",IF(EXACT(CONCATENATE(ROUNDDOWN($C13/10,0),"-",ROUND($C13/10,0)),"0-0"),"0-4",IF(EXACT(CONCATENATE(ROUNDDOWN($C13/10,0),"-",ROUND($C13/10,0)),"0-1"),"5-9",IF(EXACT(CONCATENATE(ROUNDDOWN($C13/10,0),"-",ROUND($C13/10,0)),"1-1"),"10-14",IF(EXACT(CONCATENATE(ROUNDDOWN($C13/10,0),"-",ROUND($C13/10,0)),"1-2"),"15-19",IF(EXACT(CONCATENATE(ROUNDDOWN($C13/10,0),"-",ROUND($C13/10,0)),"2-2"),"20-24",IF(EXACT(CONCATENATE(ROUNDDOWN($C13/10,0),"-",ROUND($C13/10,0)),"2-3"),"25-29",IF(EXACT(CONCATENATE(ROUNDDOWN($C13/10,0),"-",ROUND($C13/10,0)),"3-3"),"30-34",IF(EXACT(CONCATENATE(ROUNDDOWN($C13/10,0),"-",ROUND($C13/10,0)),"3-4"),"35-39",IF(EXACT(CONCATENATE(ROUNDDOWN($C13/10,0),"-",ROUND($C13/10,0)),"4-4"),"40-44",IF(EXACT(CONCATENATE(ROUNDDOWN($C13/10,0),"-",ROUND($C13/10,0)),"4-5"),"45-49",IF(EXACT(CONCATENATE(ROUNDDOWN($C13/10,0),"-",ROUND($C13/10,0)),"5-5"),"50-54",IF(EXACT(CONCATENATE(ROUNDDOWN($C13/10,0),"-",ROUND($C13/10,0)),"5-6"),"55-59",IF(EXACT(CONCATENATE(ROUNDDOWN($C13/10,0),"-",ROUND($C13/10,0)),"6-6"),"60-64",IF(EXACT(CONCATENATE(ROUNDDOWN($C13/10,0),"-",ROUND($C13/10,0)),"6-7"),"65-69",IF(EXACT(CONCATENATE(ROUNDDOWN($C13/10,0),"-",ROUND($C13/10,0)),"7-7"),"70-74",IF(EXACT(CONCATENATE(ROUNDDOWN($C13/10,0),"-",ROUND($C13/10,0)),"7-8"),"75-79",IF(EXACT(CONCATENATE(ROUNDDOWN($C13/10,0),"-",ROUND($C13/10,0)),"8-8"),"80-84",IF(EXACT(CONCATENATE(ROUNDDOWN($C13/10,0),"-",ROUND($C13/10,0)),"8-9"),"85-89","")))))))))))))))))))),$O13),保険料Data!$B:$B,0),CHOOSE(MONTH($M$2),6,7,8,9,10,11,12,1,2,3,4,5)))))</f>
        <v/>
      </c>
      <c r="Q13" s="26"/>
      <c r="R13" s="27" t="str" cm="1">
        <f t="array" ref="R13">IF(EXACT(LEFT($U13,10),"【Warning!】"),"",IF(EXACT(TRIM($M$2),""),"",IF(OR(EXACT($F13,""),EXACT($Q13,"")),"",INDEX(保険料Data!$C:$N,MATCH(IF(OR(EXACT($Q13,"71"),EXACT($Q13,"72"),EXACT($Q13,"81"),EXACT($Q13,"90"),EXACT($Q13,"91"),EXACT($Q13,"102")),CONCATENATE($Q13,"_",IF(EXACT(TRIM($B13),""),"",IF(EXACT(CONCATENATE(ROUNDDOWN($C13/10,0),"-",ROUND($C13/10,0)),"0-0"),"0-4",IF(EXACT(CONCATENATE(ROUNDDOWN($C13/10,0),"-",ROUND($C13/10,0)),"0-1"),"5-9",IF(EXACT(CONCATENATE(ROUNDDOWN($C13/10,0),"-",ROUND($C13/10,0)),"1-1"),"10-14",IF(EXACT(CONCATENATE(ROUNDDOWN($C13/10,0),"-",ROUND($C13/10,0)),"1-2"),"15-19",IF(EXACT(CONCATENATE(ROUNDDOWN($C13/10,0),"-",ROUND($C13/10,0)),"2-2"),"20-24",IF(EXACT(CONCATENATE(ROUNDDOWN($C13/10,0),"-",ROUND($C13/10,0)),"2-3"),"25-29",IF(EXACT(CONCATENATE(ROUNDDOWN($C13/10,0),"-",ROUND($C13/10,0)),"3-3"),"30-34",IF(EXACT(CONCATENATE(ROUNDDOWN($C13/10,0),"-",ROUND($C13/10,0)),"3-4"),"35-39",IF(EXACT(CONCATENATE(ROUNDDOWN($C13/10,0),"-",ROUND($C13/10,0)),"4-4"),"40-44",IF(EXACT(CONCATENATE(ROUNDDOWN($C13/10,0),"-",ROUND($C13/10,0)),"4-5"),"45-49",IF(EXACT(CONCATENATE(ROUNDDOWN($C13/10,0),"-",ROUND($C13/10,0)),"5-5"),"50-54",IF(EXACT(CONCATENATE(ROUNDDOWN($C13/10,0),"-",ROUND($C13/10,0)),"5-6"),"55-59",IF(EXACT(CONCATENATE(ROUNDDOWN($C13/10,0),"-",ROUND($C13/10,0)),"6-6"),"60-64",IF(EXACT(CONCATENATE(ROUNDDOWN($C13/10,0),"-",ROUND($C13/10,0)),"6-7"),"65-69",IF(EXACT(CONCATENATE(ROUNDDOWN($C13/10,0),"-",ROUND($C13/10,0)),"7-7"),"70-74",IF(EXACT(CONCATENATE(ROUNDDOWN($C13/10,0),"-",ROUND($C13/10,0)),"7-8"),"75-79",IF(EXACT(CONCATENATE(ROUNDDOWN($C13/10,0),"-",ROUND($C13/10,0)),"8-8"),"80-84",IF(EXACT(CONCATENATE(ROUNDDOWN($C13/10,0),"-",ROUND($C13/10,0)),"8-9"),"85-89","")))))))))))))))))))),$Q13),保険料Data!$B:$B,0),CHOOSE(MONTH($M$2),6,7,8,9,10,11,12,1,2,3,4,5)))))</f>
        <v/>
      </c>
      <c r="S13" s="27" t="str">
        <f t="shared" si="1"/>
        <v/>
      </c>
      <c r="U13" s="215" t="str" cm="1">
        <f t="array" ref="U13">_xlfn.IFNA(_xlfn.IFS(AND(EXACT(TRIM($B13),""),EXACT(TRIM($D13),""),EXACT(TRIM($E13),""),EXACT(TRIM($G13),""),EXACT(TRIM($I13),""),EXACT(TRIM($K13),""),EXACT(TRIM($M13),""),EXACT(TRIM($O13),""),EXACT(TRIM($Q13),"")),"",EXACT(TRIM($B13),""),"【Warning!】生年月日を入力してください",EXACT(TRIM($D13),""),"【Warning!】ご希望プランを選択してください",AND(EXACT(LEFTB($D13,1),"F"),EXACT(TRIM($G13),""),EXACT(TRIM($I13),""),EXACT(TRIM($K13),""),EXACT(TRIM($M13),""),EXACT(TRIM($O13),""),EXACT(TRIM($Q13),"")),IF(OR(EXACT(TRIM($E13),""),EXACT(TRIM($E13),1)),"","【Warning!】ファミリープランのご加入上限口数は1口です"),AND(EXACT($D13,"SC"),EXACT(TRIM($G13),""),EXACT(TRIM($I13),""),EXACT(TRIM($K13),""),EXACT(TRIM($M13),""),EXACT(TRIM($O13),""),EXACT(TRIM($Q13),"")),IF(AND(OR(EXACT(IF(OR(EXACT($C13,61),EXACT($C13,62),EXACT($C13,63),EXACT($C13,64)),7,ROUND($C13/10,0)),2),EXACT(IF(OR(EXACT($C13,61),EXACT($C13,62),EXACT($C13,63),EXACT($C13,64)),7,ROUND($C13/10,0)),3),EXACT(IF(OR(EXACT($C13,61),EXACT($C13,62),EXACT($C13,63),EXACT($C13,64)),7,ROUND($C13/10,0)),4),EXACT(IF(OR(EXACT($C13,61),EXACT($C13,62),EXACT($C13,63),EXACT($C13,64)),7,ROUND($C13/10,0)),5),EXACT(IF(OR(EXACT($C13,61),EXACT($C13,62),EXACT($C13,63),EXACT($C13,64)),7,ROUND($C13/10,0)),6)),NOT(OR(EXACT($E13,""),EXACT($E13,1),EXACT($E13,2)))),"【Warning!】疾病プランのご加入上限口数は2口です",IF(AND(NOT(OR(EXACT(IF(OR(EXACT($C13,61),EXACT($C13,62),EXACT($C13,63),EXACT($C13,64)),7,ROUND($C13/10,0)),2),EXACT(IF(OR(EXACT($C13,61),EXACT($C13,62),EXACT($C13,63),EXACT($C13,64)),7,ROUND($C13/10,0)),3),EXACT(IF(OR(EXACT($C13,61),EXACT($C13,62),EXACT($C13,63),EXACT($C13,64)),7,ROUND($C13/10,0)),4),EXACT(IF(OR(EXACT($C13,61),EXACT($C13,62),EXACT($C13,63),EXACT($C13,64)),7,ROUND($C13/10,0)),5),EXACT(IF(OR(EXACT($C13,61),EXACT($C13,62),EXACT($C13,63),EXACT($C13,64)),7,ROUND($C13/10,0)),6))),NOT(OR(EXACT($E13,""),EXACT($E13,1)))),"【Warning!】疾病プランのご加入上限口数は1口です","")),AND(OR(EXACT(TRIM($D13),"FB1"),EXACT(TRIM($D13),"FB2"),EXACT(TRIM($D13),"FB3"),EXACT(TRIM($D13),"FB4"),EXACT(TRIM($D13),"FS1"),EXACT(TRIM($D13),"FS2"),EXACT(TRIM($D13),"FS3"),EXACT(TRIM($D13),"FS4")),NOT(AND(EXACT(TRIM($G13),""),EXACT(TRIM($I13),""),EXACT(TRIM($K13),""),EXACT(TRIM($M13),""),EXACT(TRIM($O13),""),EXACT(TRIM($Q13),"")))),IF(OR(EXACT($D13,"SC"),EXACT($D13,"SA"),EXACT($D13,"SS")),"","【Warning!】オプションをセットできるのは自由設計プラン(SC,SA,SS)のみです"),OR(EXACT($D13,"SA"),EXACT($D13,"SS")),IF(OR(EXACT($G13,"61"),EXACT($G13,"62"),EXACT($G13,"71"),EXACT($G13,"72"),EXACT($G13,"81"),EXACT($G13,"90"),EXACT($G13,"91"),EXACT($G13,"102"),EXACT($G13,"111"),EXACT($I13,"61"),EXACT($I13,"62"),EXACT($I13,"71"),EXACT($I13,"72"),EXACT($I13,"81"),EXACT($I13,"90"),EXACT($I13,"91"),EXACT($I13,"102"),EXACT($I13,"111"),EXACT($K13,"61"),EXACT($K13,"62"),EXACT($K13,"71"),EXACT($K13,"72"),EXACT($K13,"81"),EXACT($K13,"90"),EXACT($K13,"91"),EXACT($K13,"102"),EXACT($K13,"111"),EXACT($M13,"61"),EXACT($M13,"62"),EXACT($M13,"71"),EXACT($M13,"72"),EXACT($M13,"81"),EXACT($M13,"90"),EXACT($M13,"91"),EXACT($M13,"102"),EXACT($M13,"111"),EXACT($O13,"61"),EXACT($O13,"62"),EXACT($O13,"71"),EXACT($O13,"72"),EXACT($O13,"81"),EXACT($O13,"90"),EXACT($O13,"91"),EXACT($O13,"102"),EXACT($O13,"111"),EXACT($Q13,"61"),EXACT($Q13,"62"),EXACT($Q13,"71"),EXACT($Q13,"72"),EXACT($Q13,"81"),EXACT($Q13,"90"),EXACT($Q13,"91"),EXACT($Q13,"102"),EXACT($Q13,"111")),"【Warning!】SCにのみセット可(SA・SSにはセット不可)であるオプションが選択されています",""),AND(OR(EXACT($G13,71),EXACT($G13,72),EXACT($I13,71),EXACT($I13,72),EXACT($K13,71),EXACT($K13,72),EXACT($M13,71),EXACT($M13,72),EXACT($O13,71),EXACT($O13,72),EXACT($Q13,71),EXACT($Q13,72)),OR(EXACT($G13,90),EXACT($G13,91),EXACT($I13,90),EXACT($I13,91),EXACT($K13,90),EXACT($K13,91),EXACT($M13,90),EXACT($M13,91),EXACT($O13,90),EXACT($O13,91),EXACT($Q13,90),EXACT($Q13,91))),"【Warning!】がん診断保険金(71,72)と八大疾病一時金(90,91)は同時セット不可です"),"")</f>
        <v/>
      </c>
    </row>
    <row r="14" spans="1:21" s="13" customFormat="1" ht="26.25" customHeight="1">
      <c r="A14" s="21">
        <v>10</v>
      </c>
      <c r="B14" s="24"/>
      <c r="C14" s="25" t="str">
        <f>IF(EXACT($B14,""),"",YEAR(DATE(LEFTB($A$1,4),8,1))+IF((MONTH(DATE(LEFTB($A$1,4),8,1))+IF((DAY(DATE(LEFTB($A$1,4),8,1))-DAY($B14))-ABS(DAY(DATE(LEFTB($A$1,4),8,1))-DAY($B14)),-1,0)-MONTH($B14))-ABS(MONTH(DATE(LEFTB($A$1,4),8,1))+IF((DAY(DATE(LEFTB($A$1,4),8,1))-DAY($B14))-ABS(DAY(DATE(LEFTB($A$1,4),8,1))-DAY($B14)),-1,0)-MONTH($B14)),-1,0)-YEAR($B14))</f>
        <v/>
      </c>
      <c r="D14" s="26"/>
      <c r="E14" s="26"/>
      <c r="F14" s="27" t="str" cm="1">
        <f t="array" ref="F14">IF(EXACT(LEFT($U14,10),"【Warning!】"),"",IF(EXACT(TRIM($M$2),""),"",IF(OR(EXACT(TRIM($B14),""),EXACT(TRIM($D14),""),EXACT(TRIM($E14),"")),"",$E14*INDEX(保険料Data!$C:$N,MATCH(IF(EXACT($D14,"SC"),CONCATENATE($D14,"_",IF(EXACT(TRIM($B14),""),"",IF(EXACT(CONCATENATE(ROUNDDOWN($C14/10,0),"-",ROUND($C14/10,0)),"0-0"),"0-4",IF(EXACT(CONCATENATE(ROUNDDOWN($C14/10,0),"-",ROUND($C14/10,0)),"0-1"),"5-9",IF(EXACT(CONCATENATE(ROUNDDOWN($C14/10,0),"-",ROUND($C14/10,0)),"1-1"),"10-14",IF(EXACT(CONCATENATE(ROUNDDOWN($C14/10,0),"-",ROUND($C14/10,0)),"1-2"),"15-19",IF(EXACT(CONCATENATE(ROUNDDOWN($C14/10,0),"-",ROUND($C14/10,0)),"2-2"),"20-24",IF(EXACT(CONCATENATE(ROUNDDOWN($C14/10,0),"-",ROUND($C14/10,0)),"2-3"),"25-29",IF(EXACT(CONCATENATE(ROUNDDOWN($C14/10,0),"-",ROUND($C14/10,0)),"3-3"),"30-34",IF(EXACT(CONCATENATE(ROUNDDOWN($C14/10,0),"-",ROUND($C14/10,0)),"3-4"),"35-39",IF(EXACT(CONCATENATE(ROUNDDOWN($C14/10,0),"-",ROUND($C14/10,0)),"4-4"),"40-44",IF(EXACT(CONCATENATE(ROUNDDOWN($C14/10,0),"-",ROUND($C14/10,0)),"4-5"),"45-49",IF(EXACT(CONCATENATE(ROUNDDOWN($C14/10,0),"-",ROUND($C14/10,0)),"5-5"),"50-54",IF(EXACT(CONCATENATE(ROUNDDOWN($C14/10,0),"-",ROUND($C14/10,0)),"5-6"),"55-59",IF(EXACT(CONCATENATE(ROUNDDOWN($C14/10,0),"-",ROUND($C14/10,0)),"6-6"),"60-64",IF(EXACT(CONCATENATE(ROUNDDOWN($C14/10,0),"-",ROUND($C14/10,0)),"6-7"),"65-69",IF(EXACT(CONCATENATE(ROUNDDOWN($C14/10,0),"-",ROUND($C14/10,0)),"7-7"),"70-74",IF(EXACT(CONCATENATE(ROUNDDOWN($C14/10,0),"-",ROUND($C14/10,0)),"7-8"),"75-79",IF(EXACT(CONCATENATE(ROUNDDOWN($C14/10,0),"-",ROUND($C14/10,0)),"8-8"),"80-84",IF(EXACT(CONCATENATE(ROUNDDOWN($C14/10,0),"-",ROUND($C14/10,0)),"8-9"),"85-89","")))))))))))))))))))),$D14),保険料Data!$B:$B,0),CHOOSE(MONTH($M$2),6,7,8,9,10,11,12,1,2,3,4,5)))))</f>
        <v/>
      </c>
      <c r="G14" s="26"/>
      <c r="H14" s="27" t="str" cm="1">
        <f t="array" ref="H14">IF(EXACT(LEFT($U14,10),"【Warning!】"),"",IF(EXACT(TRIM($M$2),""),"",IF(OR(EXACT($F14,""),EXACT($G14,"")),"",INDEX(保険料Data!$C:$N,MATCH(IF(OR(EXACT($G14,"71"),EXACT($G14,"72"),EXACT($G14,"81"),EXACT($G14,"90"),EXACT($G14,"91"),EXACT($G14,"102")),CONCATENATE($G14,"_",IF(EXACT(TRIM($B14),""),"",IF(EXACT(CONCATENATE(ROUNDDOWN($C14/10,0),"-",ROUND($C14/10,0)),"0-0"),"0-4",IF(EXACT(CONCATENATE(ROUNDDOWN($C14/10,0),"-",ROUND($C14/10,0)),"0-1"),"5-9",IF(EXACT(CONCATENATE(ROUNDDOWN($C14/10,0),"-",ROUND($C14/10,0)),"1-1"),"10-14",IF(EXACT(CONCATENATE(ROUNDDOWN($C14/10,0),"-",ROUND($C14/10,0)),"1-2"),"15-19",IF(EXACT(CONCATENATE(ROUNDDOWN($C14/10,0),"-",ROUND($C14/10,0)),"2-2"),"20-24",IF(EXACT(CONCATENATE(ROUNDDOWN($C14/10,0),"-",ROUND($C14/10,0)),"2-3"),"25-29",IF(EXACT(CONCATENATE(ROUNDDOWN($C14/10,0),"-",ROUND($C14/10,0)),"3-3"),"30-34",IF(EXACT(CONCATENATE(ROUNDDOWN($C14/10,0),"-",ROUND($C14/10,0)),"3-4"),"35-39",IF(EXACT(CONCATENATE(ROUNDDOWN($C14/10,0),"-",ROUND($C14/10,0)),"4-4"),"40-44",IF(EXACT(CONCATENATE(ROUNDDOWN($C14/10,0),"-",ROUND($C14/10,0)),"4-5"),"45-49",IF(EXACT(CONCATENATE(ROUNDDOWN($C14/10,0),"-",ROUND($C14/10,0)),"5-5"),"50-54",IF(EXACT(CONCATENATE(ROUNDDOWN($C14/10,0),"-",ROUND($C14/10,0)),"5-6"),"55-59",IF(EXACT(CONCATENATE(ROUNDDOWN($C14/10,0),"-",ROUND($C14/10,0)),"6-6"),"60-64",IF(EXACT(CONCATENATE(ROUNDDOWN($C14/10,0),"-",ROUND($C14/10,0)),"6-7"),"65-69",IF(EXACT(CONCATENATE(ROUNDDOWN($C14/10,0),"-",ROUND($C14/10,0)),"7-7"),"70-74",IF(EXACT(CONCATENATE(ROUNDDOWN($C14/10,0),"-",ROUND($C14/10,0)),"7-8"),"75-79",IF(EXACT(CONCATENATE(ROUNDDOWN($C14/10,0),"-",ROUND($C14/10,0)),"8-8"),"80-84",IF(EXACT(CONCATENATE(ROUNDDOWN($C14/10,0),"-",ROUND($C14/10,0)),"8-9"),"85-89","")))))))))))))))))))),$G14),保険料Data!$B:$B,0),CHOOSE(MONTH($M$2),6,7,8,9,10,11,12,1,2,3,4,5)))))</f>
        <v/>
      </c>
      <c r="I14" s="26"/>
      <c r="J14" s="27" t="str" cm="1">
        <f t="array" ref="J14">IF(EXACT(LEFT($U14,10),"【Warning!】"),"",IF(EXACT(TRIM($M$2),""),"",IF(OR(EXACT($F14,""),EXACT($I14,"")),"",INDEX(保険料Data!$C:$N,MATCH(IF(OR(EXACT($I14,"71"),EXACT($I14,"72"),EXACT($I14,"81"),EXACT($I14,"90"),EXACT($I14,"91"),EXACT($I14,"102")),CONCATENATE($I14,"_",IF(EXACT(TRIM($B14),""),"",IF(EXACT(CONCATENATE(ROUNDDOWN($C14/10,0),"-",ROUND($C14/10,0)),"0-0"),"0-4",IF(EXACT(CONCATENATE(ROUNDDOWN($C14/10,0),"-",ROUND($C14/10,0)),"0-1"),"5-9",IF(EXACT(CONCATENATE(ROUNDDOWN($C14/10,0),"-",ROUND($C14/10,0)),"1-1"),"10-14",IF(EXACT(CONCATENATE(ROUNDDOWN($C14/10,0),"-",ROUND($C14/10,0)),"1-2"),"15-19",IF(EXACT(CONCATENATE(ROUNDDOWN($C14/10,0),"-",ROUND($C14/10,0)),"2-2"),"20-24",IF(EXACT(CONCATENATE(ROUNDDOWN($C14/10,0),"-",ROUND($C14/10,0)),"2-3"),"25-29",IF(EXACT(CONCATENATE(ROUNDDOWN($C14/10,0),"-",ROUND($C14/10,0)),"3-3"),"30-34",IF(EXACT(CONCATENATE(ROUNDDOWN($C14/10,0),"-",ROUND($C14/10,0)),"3-4"),"35-39",IF(EXACT(CONCATENATE(ROUNDDOWN($C14/10,0),"-",ROUND($C14/10,0)),"4-4"),"40-44",IF(EXACT(CONCATENATE(ROUNDDOWN($C14/10,0),"-",ROUND($C14/10,0)),"4-5"),"45-49",IF(EXACT(CONCATENATE(ROUNDDOWN($C14/10,0),"-",ROUND($C14/10,0)),"5-5"),"50-54",IF(EXACT(CONCATENATE(ROUNDDOWN($C14/10,0),"-",ROUND($C14/10,0)),"5-6"),"55-59",IF(EXACT(CONCATENATE(ROUNDDOWN($C14/10,0),"-",ROUND($C14/10,0)),"6-6"),"60-64",IF(EXACT(CONCATENATE(ROUNDDOWN($C14/10,0),"-",ROUND($C14/10,0)),"6-7"),"65-69",IF(EXACT(CONCATENATE(ROUNDDOWN($C14/10,0),"-",ROUND($C14/10,0)),"7-7"),"70-74",IF(EXACT(CONCATENATE(ROUNDDOWN($C14/10,0),"-",ROUND($C14/10,0)),"7-8"),"75-79",IF(EXACT(CONCATENATE(ROUNDDOWN($C14/10,0),"-",ROUND($C14/10,0)),"8-8"),"80-84",IF(EXACT(CONCATENATE(ROUNDDOWN($C14/10,0),"-",ROUND($C14/10,0)),"8-9"),"85-89","")))))))))))))))))))),$I14),保険料Data!$B:$B,0),CHOOSE(MONTH($M$2),6,7,8,9,10,11,12,1,2,3,4,5)))))</f>
        <v/>
      </c>
      <c r="K14" s="26"/>
      <c r="L14" s="27" t="str" cm="1">
        <f t="array" ref="L14">IF(EXACT(LEFT($U14,10),"【Warning!】"),"",IF(EXACT(TRIM($M$2),""),"",IF(OR(EXACT($F14,""),EXACT($K14,"")),"",INDEX(保険料Data!$C:$N,MATCH(IF(OR(EXACT($K14,"71"),EXACT($K14,"72"),EXACT($K14,"81"),EXACT($K14,"90"),EXACT($K14,"91"),EXACT($K14,"102")),CONCATENATE($K14,"_",IF(EXACT(TRIM($B14),""),"",IF(EXACT(CONCATENATE(ROUNDDOWN($C14/10,0),"-",ROUND($C14/10,0)),"0-0"),"0-4",IF(EXACT(CONCATENATE(ROUNDDOWN($C14/10,0),"-",ROUND($C14/10,0)),"0-1"),"5-9",IF(EXACT(CONCATENATE(ROUNDDOWN($C14/10,0),"-",ROUND($C14/10,0)),"1-1"),"10-14",IF(EXACT(CONCATENATE(ROUNDDOWN($C14/10,0),"-",ROUND($C14/10,0)),"1-2"),"15-19",IF(EXACT(CONCATENATE(ROUNDDOWN($C14/10,0),"-",ROUND($C14/10,0)),"2-2"),"20-24",IF(EXACT(CONCATENATE(ROUNDDOWN($C14/10,0),"-",ROUND($C14/10,0)),"2-3"),"25-29",IF(EXACT(CONCATENATE(ROUNDDOWN($C14/10,0),"-",ROUND($C14/10,0)),"3-3"),"30-34",IF(EXACT(CONCATENATE(ROUNDDOWN($C14/10,0),"-",ROUND($C14/10,0)),"3-4"),"35-39",IF(EXACT(CONCATENATE(ROUNDDOWN($C14/10,0),"-",ROUND($C14/10,0)),"4-4"),"40-44",IF(EXACT(CONCATENATE(ROUNDDOWN($C14/10,0),"-",ROUND($C14/10,0)),"4-5"),"45-49",IF(EXACT(CONCATENATE(ROUNDDOWN($C14/10,0),"-",ROUND($C14/10,0)),"5-5"),"50-54",IF(EXACT(CONCATENATE(ROUNDDOWN($C14/10,0),"-",ROUND($C14/10,0)),"5-6"),"55-59",IF(EXACT(CONCATENATE(ROUNDDOWN($C14/10,0),"-",ROUND($C14/10,0)),"6-6"),"60-64",IF(EXACT(CONCATENATE(ROUNDDOWN($C14/10,0),"-",ROUND($C14/10,0)),"6-7"),"65-69",IF(EXACT(CONCATENATE(ROUNDDOWN($C14/10,0),"-",ROUND($C14/10,0)),"7-7"),"70-74",IF(EXACT(CONCATENATE(ROUNDDOWN($C14/10,0),"-",ROUND($C14/10,0)),"7-8"),"75-79",IF(EXACT(CONCATENATE(ROUNDDOWN($C14/10,0),"-",ROUND($C14/10,0)),"8-8"),"80-84",IF(EXACT(CONCATENATE(ROUNDDOWN($C14/10,0),"-",ROUND($C14/10,0)),"8-9"),"85-89","")))))))))))))))))))),$K14),保険料Data!$B:$B,0),CHOOSE(MONTH($M$2),6,7,8,9,10,11,12,1,2,3,4,5)))))</f>
        <v/>
      </c>
      <c r="M14" s="26"/>
      <c r="N14" s="27" t="str" cm="1">
        <f t="array" ref="N14">IF(EXACT(LEFT($U14,10),"【Warning!】"),"",IF(EXACT(TRIM($M$2),""),"",IF(OR(EXACT($F14,""),EXACT($M14,"")),"",INDEX(保険料Data!$C:$N,MATCH(IF(OR(EXACT($M14,"71"),EXACT($M14,"72"),EXACT($M14,"81"),EXACT($M14,"90"),EXACT($M14,"91"),EXACT($M14,"102")),CONCATENATE($M14,"_",IF(EXACT(TRIM($B14),""),"",IF(EXACT(CONCATENATE(ROUNDDOWN($C14/10,0),"-",ROUND($C14/10,0)),"0-0"),"0-4",IF(EXACT(CONCATENATE(ROUNDDOWN($C14/10,0),"-",ROUND($C14/10,0)),"0-1"),"5-9",IF(EXACT(CONCATENATE(ROUNDDOWN($C14/10,0),"-",ROUND($C14/10,0)),"1-1"),"10-14",IF(EXACT(CONCATENATE(ROUNDDOWN($C14/10,0),"-",ROUND($C14/10,0)),"1-2"),"15-19",IF(EXACT(CONCATENATE(ROUNDDOWN($C14/10,0),"-",ROUND($C14/10,0)),"2-2"),"20-24",IF(EXACT(CONCATENATE(ROUNDDOWN($C14/10,0),"-",ROUND($C14/10,0)),"2-3"),"25-29",IF(EXACT(CONCATENATE(ROUNDDOWN($C14/10,0),"-",ROUND($C14/10,0)),"3-3"),"30-34",IF(EXACT(CONCATENATE(ROUNDDOWN($C14/10,0),"-",ROUND($C14/10,0)),"3-4"),"35-39",IF(EXACT(CONCATENATE(ROUNDDOWN($C14/10,0),"-",ROUND($C14/10,0)),"4-4"),"40-44",IF(EXACT(CONCATENATE(ROUNDDOWN($C14/10,0),"-",ROUND($C14/10,0)),"4-5"),"45-49",IF(EXACT(CONCATENATE(ROUNDDOWN($C14/10,0),"-",ROUND($C14/10,0)),"5-5"),"50-54",IF(EXACT(CONCATENATE(ROUNDDOWN($C14/10,0),"-",ROUND($C14/10,0)),"5-6"),"55-59",IF(EXACT(CONCATENATE(ROUNDDOWN($C14/10,0),"-",ROUND($C14/10,0)),"6-6"),"60-64",IF(EXACT(CONCATENATE(ROUNDDOWN($C14/10,0),"-",ROUND($C14/10,0)),"6-7"),"65-69",IF(EXACT(CONCATENATE(ROUNDDOWN($C14/10,0),"-",ROUND($C14/10,0)),"7-7"),"70-74",IF(EXACT(CONCATENATE(ROUNDDOWN($C14/10,0),"-",ROUND($C14/10,0)),"7-8"),"75-79",IF(EXACT(CONCATENATE(ROUNDDOWN($C14/10,0),"-",ROUND($C14/10,0)),"8-8"),"80-84",IF(EXACT(CONCATENATE(ROUNDDOWN($C14/10,0),"-",ROUND($C14/10,0)),"8-9"),"85-89","")))))))))))))))))))),$M14),保険料Data!$B:$B,0),CHOOSE(MONTH($M$2),6,7,8,9,10,11,12,1,2,3,4,5)))))</f>
        <v/>
      </c>
      <c r="O14" s="26"/>
      <c r="P14" s="27" t="str" cm="1">
        <f t="array" ref="P14">IF(EXACT(LEFT($U14,10),"【Warning!】"),"",IF(EXACT(TRIM($M$2),""),"",IF(OR(EXACT($F14,""),EXACT($O14,"")),"",INDEX(保険料Data!$C:$N,MATCH(IF(OR(EXACT($O14,"71"),EXACT($O14,"72"),EXACT($O14,"81"),EXACT($O14,"90"),EXACT($O14,"91"),EXACT($O14,"102")),CONCATENATE($O14,"_",IF(EXACT(TRIM($B14),""),"",IF(EXACT(CONCATENATE(ROUNDDOWN($C14/10,0),"-",ROUND($C14/10,0)),"0-0"),"0-4",IF(EXACT(CONCATENATE(ROUNDDOWN($C14/10,0),"-",ROUND($C14/10,0)),"0-1"),"5-9",IF(EXACT(CONCATENATE(ROUNDDOWN($C14/10,0),"-",ROUND($C14/10,0)),"1-1"),"10-14",IF(EXACT(CONCATENATE(ROUNDDOWN($C14/10,0),"-",ROUND($C14/10,0)),"1-2"),"15-19",IF(EXACT(CONCATENATE(ROUNDDOWN($C14/10,0),"-",ROUND($C14/10,0)),"2-2"),"20-24",IF(EXACT(CONCATENATE(ROUNDDOWN($C14/10,0),"-",ROUND($C14/10,0)),"2-3"),"25-29",IF(EXACT(CONCATENATE(ROUNDDOWN($C14/10,0),"-",ROUND($C14/10,0)),"3-3"),"30-34",IF(EXACT(CONCATENATE(ROUNDDOWN($C14/10,0),"-",ROUND($C14/10,0)),"3-4"),"35-39",IF(EXACT(CONCATENATE(ROUNDDOWN($C14/10,0),"-",ROUND($C14/10,0)),"4-4"),"40-44",IF(EXACT(CONCATENATE(ROUNDDOWN($C14/10,0),"-",ROUND($C14/10,0)),"4-5"),"45-49",IF(EXACT(CONCATENATE(ROUNDDOWN($C14/10,0),"-",ROUND($C14/10,0)),"5-5"),"50-54",IF(EXACT(CONCATENATE(ROUNDDOWN($C14/10,0),"-",ROUND($C14/10,0)),"5-6"),"55-59",IF(EXACT(CONCATENATE(ROUNDDOWN($C14/10,0),"-",ROUND($C14/10,0)),"6-6"),"60-64",IF(EXACT(CONCATENATE(ROUNDDOWN($C14/10,0),"-",ROUND($C14/10,0)),"6-7"),"65-69",IF(EXACT(CONCATENATE(ROUNDDOWN($C14/10,0),"-",ROUND($C14/10,0)),"7-7"),"70-74",IF(EXACT(CONCATENATE(ROUNDDOWN($C14/10,0),"-",ROUND($C14/10,0)),"7-8"),"75-79",IF(EXACT(CONCATENATE(ROUNDDOWN($C14/10,0),"-",ROUND($C14/10,0)),"8-8"),"80-84",IF(EXACT(CONCATENATE(ROUNDDOWN($C14/10,0),"-",ROUND($C14/10,0)),"8-9"),"85-89","")))))))))))))))))))),$O14),保険料Data!$B:$B,0),CHOOSE(MONTH($M$2),6,7,8,9,10,11,12,1,2,3,4,5)))))</f>
        <v/>
      </c>
      <c r="Q14" s="26"/>
      <c r="R14" s="27" t="str" cm="1">
        <f t="array" ref="R14">IF(EXACT(LEFT($U14,10),"【Warning!】"),"",IF(EXACT(TRIM($M$2),""),"",IF(OR(EXACT($F14,""),EXACT($Q14,"")),"",INDEX(保険料Data!$C:$N,MATCH(IF(OR(EXACT($Q14,"71"),EXACT($Q14,"72"),EXACT($Q14,"81"),EXACT($Q14,"90"),EXACT($Q14,"91"),EXACT($Q14,"102")),CONCATENATE($Q14,"_",IF(EXACT(TRIM($B14),""),"",IF(EXACT(CONCATENATE(ROUNDDOWN($C14/10,0),"-",ROUND($C14/10,0)),"0-0"),"0-4",IF(EXACT(CONCATENATE(ROUNDDOWN($C14/10,0),"-",ROUND($C14/10,0)),"0-1"),"5-9",IF(EXACT(CONCATENATE(ROUNDDOWN($C14/10,0),"-",ROUND($C14/10,0)),"1-1"),"10-14",IF(EXACT(CONCATENATE(ROUNDDOWN($C14/10,0),"-",ROUND($C14/10,0)),"1-2"),"15-19",IF(EXACT(CONCATENATE(ROUNDDOWN($C14/10,0),"-",ROUND($C14/10,0)),"2-2"),"20-24",IF(EXACT(CONCATENATE(ROUNDDOWN($C14/10,0),"-",ROUND($C14/10,0)),"2-3"),"25-29",IF(EXACT(CONCATENATE(ROUNDDOWN($C14/10,0),"-",ROUND($C14/10,0)),"3-3"),"30-34",IF(EXACT(CONCATENATE(ROUNDDOWN($C14/10,0),"-",ROUND($C14/10,0)),"3-4"),"35-39",IF(EXACT(CONCATENATE(ROUNDDOWN($C14/10,0),"-",ROUND($C14/10,0)),"4-4"),"40-44",IF(EXACT(CONCATENATE(ROUNDDOWN($C14/10,0),"-",ROUND($C14/10,0)),"4-5"),"45-49",IF(EXACT(CONCATENATE(ROUNDDOWN($C14/10,0),"-",ROUND($C14/10,0)),"5-5"),"50-54",IF(EXACT(CONCATENATE(ROUNDDOWN($C14/10,0),"-",ROUND($C14/10,0)),"5-6"),"55-59",IF(EXACT(CONCATENATE(ROUNDDOWN($C14/10,0),"-",ROUND($C14/10,0)),"6-6"),"60-64",IF(EXACT(CONCATENATE(ROUNDDOWN($C14/10,0),"-",ROUND($C14/10,0)),"6-7"),"65-69",IF(EXACT(CONCATENATE(ROUNDDOWN($C14/10,0),"-",ROUND($C14/10,0)),"7-7"),"70-74",IF(EXACT(CONCATENATE(ROUNDDOWN($C14/10,0),"-",ROUND($C14/10,0)),"7-8"),"75-79",IF(EXACT(CONCATENATE(ROUNDDOWN($C14/10,0),"-",ROUND($C14/10,0)),"8-8"),"80-84",IF(EXACT(CONCATENATE(ROUNDDOWN($C14/10,0),"-",ROUND($C14/10,0)),"8-9"),"85-89","")))))))))))))))))))),$Q14),保険料Data!$B:$B,0),CHOOSE(MONTH($M$2),6,7,8,9,10,11,12,1,2,3,4,5)))))</f>
        <v/>
      </c>
      <c r="S14" s="27" t="str">
        <f t="shared" si="1"/>
        <v/>
      </c>
      <c r="U14" s="215" t="str" cm="1">
        <f t="array" ref="U14">_xlfn.IFNA(_xlfn.IFS(AND(EXACT(TRIM($B14),""),EXACT(TRIM($D14),""),EXACT(TRIM($E14),""),EXACT(TRIM($G14),""),EXACT(TRIM($I14),""),EXACT(TRIM($K14),""),EXACT(TRIM($M14),""),EXACT(TRIM($O14),""),EXACT(TRIM($Q14),"")),"",EXACT(TRIM($B14),""),"【Warning!】生年月日を入力してください",EXACT(TRIM($D14),""),"【Warning!】ご希望プランを選択してください",AND(EXACT(LEFTB($D14,1),"F"),EXACT(TRIM($G14),""),EXACT(TRIM($I14),""),EXACT(TRIM($K14),""),EXACT(TRIM($M14),""),EXACT(TRIM($O14),""),EXACT(TRIM($Q14),"")),IF(OR(EXACT(TRIM($E14),""),EXACT(TRIM($E14),1)),"","【Warning!】ファミリープランのご加入上限口数は1口です"),AND(EXACT($D14,"SC"),EXACT(TRIM($G14),""),EXACT(TRIM($I14),""),EXACT(TRIM($K14),""),EXACT(TRIM($M14),""),EXACT(TRIM($O14),""),EXACT(TRIM($Q14),"")),IF(AND(OR(EXACT(IF(OR(EXACT($C14,61),EXACT($C14,62),EXACT($C14,63),EXACT($C14,64)),7,ROUND($C14/10,0)),2),EXACT(IF(OR(EXACT($C14,61),EXACT($C14,62),EXACT($C14,63),EXACT($C14,64)),7,ROUND($C14/10,0)),3),EXACT(IF(OR(EXACT($C14,61),EXACT($C14,62),EXACT($C14,63),EXACT($C14,64)),7,ROUND($C14/10,0)),4),EXACT(IF(OR(EXACT($C14,61),EXACT($C14,62),EXACT($C14,63),EXACT($C14,64)),7,ROUND($C14/10,0)),5),EXACT(IF(OR(EXACT($C14,61),EXACT($C14,62),EXACT($C14,63),EXACT($C14,64)),7,ROUND($C14/10,0)),6)),NOT(OR(EXACT($E14,""),EXACT($E14,1),EXACT($E14,2)))),"【Warning!】疾病プランのご加入上限口数は2口です",IF(AND(NOT(OR(EXACT(IF(OR(EXACT($C14,61),EXACT($C14,62),EXACT($C14,63),EXACT($C14,64)),7,ROUND($C14/10,0)),2),EXACT(IF(OR(EXACT($C14,61),EXACT($C14,62),EXACT($C14,63),EXACT($C14,64)),7,ROUND($C14/10,0)),3),EXACT(IF(OR(EXACT($C14,61),EXACT($C14,62),EXACT($C14,63),EXACT($C14,64)),7,ROUND($C14/10,0)),4),EXACT(IF(OR(EXACT($C14,61),EXACT($C14,62),EXACT($C14,63),EXACT($C14,64)),7,ROUND($C14/10,0)),5),EXACT(IF(OR(EXACT($C14,61),EXACT($C14,62),EXACT($C14,63),EXACT($C14,64)),7,ROUND($C14/10,0)),6))),NOT(OR(EXACT($E14,""),EXACT($E14,1)))),"【Warning!】疾病プランのご加入上限口数は1口です","")),AND(OR(EXACT(TRIM($D14),"FB1"),EXACT(TRIM($D14),"FB2"),EXACT(TRIM($D14),"FB3"),EXACT(TRIM($D14),"FB4"),EXACT(TRIM($D14),"FS1"),EXACT(TRIM($D14),"FS2"),EXACT(TRIM($D14),"FS3"),EXACT(TRIM($D14),"FS4")),NOT(AND(EXACT(TRIM($G14),""),EXACT(TRIM($I14),""),EXACT(TRIM($K14),""),EXACT(TRIM($M14),""),EXACT(TRIM($O14),""),EXACT(TRIM($Q14),"")))),IF(OR(EXACT($D14,"SC"),EXACT($D14,"SA"),EXACT($D14,"SS")),"","【Warning!】オプションをセットできるのは自由設計プラン(SC,SA,SS)のみです"),OR(EXACT($D14,"SA"),EXACT($D14,"SS")),IF(OR(EXACT($G14,"61"),EXACT($G14,"62"),EXACT($G14,"71"),EXACT($G14,"72"),EXACT($G14,"81"),EXACT($G14,"90"),EXACT($G14,"91"),EXACT($G14,"102"),EXACT($G14,"111"),EXACT($I14,"61"),EXACT($I14,"62"),EXACT($I14,"71"),EXACT($I14,"72"),EXACT($I14,"81"),EXACT($I14,"90"),EXACT($I14,"91"),EXACT($I14,"102"),EXACT($I14,"111"),EXACT($K14,"61"),EXACT($K14,"62"),EXACT($K14,"71"),EXACT($K14,"72"),EXACT($K14,"81"),EXACT($K14,"90"),EXACT($K14,"91"),EXACT($K14,"102"),EXACT($K14,"111"),EXACT($M14,"61"),EXACT($M14,"62"),EXACT($M14,"71"),EXACT($M14,"72"),EXACT($M14,"81"),EXACT($M14,"90"),EXACT($M14,"91"),EXACT($M14,"102"),EXACT($M14,"111"),EXACT($O14,"61"),EXACT($O14,"62"),EXACT($O14,"71"),EXACT($O14,"72"),EXACT($O14,"81"),EXACT($O14,"90"),EXACT($O14,"91"),EXACT($O14,"102"),EXACT($O14,"111"),EXACT($Q14,"61"),EXACT($Q14,"62"),EXACT($Q14,"71"),EXACT($Q14,"72"),EXACT($Q14,"81"),EXACT($Q14,"90"),EXACT($Q14,"91"),EXACT($Q14,"102"),EXACT($Q14,"111")),"【Warning!】SCにのみセット可(SA・SSにはセット不可)であるオプションが選択されています",""),AND(OR(EXACT($G14,71),EXACT($G14,72),EXACT($I14,71),EXACT($I14,72),EXACT($K14,71),EXACT($K14,72),EXACT($M14,71),EXACT($M14,72),EXACT($O14,71),EXACT($O14,72),EXACT($Q14,71),EXACT($Q14,72)),OR(EXACT($G14,90),EXACT($G14,91),EXACT($I14,90),EXACT($I14,91),EXACT($K14,90),EXACT($K14,91),EXACT($M14,90),EXACT($M14,91),EXACT($O14,90),EXACT($O14,91),EXACT($Q14,90),EXACT($Q14,91))),"【Warning!】がん診断保険金(71,72)と八大疾病一時金(90,91)は同時セット不可です"),"")</f>
        <v/>
      </c>
    </row>
    <row r="15" spans="1:21" s="13" customFormat="1" ht="26.25" customHeight="1">
      <c r="A15" s="21">
        <v>11</v>
      </c>
      <c r="B15" s="24"/>
      <c r="C15" s="25" t="str">
        <f t="shared" si="0"/>
        <v/>
      </c>
      <c r="D15" s="26"/>
      <c r="E15" s="26"/>
      <c r="F15" s="27" t="str" cm="1">
        <f t="array" ref="F15">IF(EXACT(LEFT($U15,10),"【Warning!】"),"",IF(EXACT(TRIM($M$2),""),"",IF(OR(EXACT(TRIM($B15),""),EXACT(TRIM($D15),""),EXACT(TRIM($E15),"")),"",$E15*INDEX(保険料Data!$C:$N,MATCH(IF(EXACT($D15,"SC"),CONCATENATE($D15,"_",IF(EXACT(TRIM($B15),""),"",IF(EXACT(CONCATENATE(ROUNDDOWN($C15/10,0),"-",ROUND($C15/10,0)),"0-0"),"0-4",IF(EXACT(CONCATENATE(ROUNDDOWN($C15/10,0),"-",ROUND($C15/10,0)),"0-1"),"5-9",IF(EXACT(CONCATENATE(ROUNDDOWN($C15/10,0),"-",ROUND($C15/10,0)),"1-1"),"10-14",IF(EXACT(CONCATENATE(ROUNDDOWN($C15/10,0),"-",ROUND($C15/10,0)),"1-2"),"15-19",IF(EXACT(CONCATENATE(ROUNDDOWN($C15/10,0),"-",ROUND($C15/10,0)),"2-2"),"20-24",IF(EXACT(CONCATENATE(ROUNDDOWN($C15/10,0),"-",ROUND($C15/10,0)),"2-3"),"25-29",IF(EXACT(CONCATENATE(ROUNDDOWN($C15/10,0),"-",ROUND($C15/10,0)),"3-3"),"30-34",IF(EXACT(CONCATENATE(ROUNDDOWN($C15/10,0),"-",ROUND($C15/10,0)),"3-4"),"35-39",IF(EXACT(CONCATENATE(ROUNDDOWN($C15/10,0),"-",ROUND($C15/10,0)),"4-4"),"40-44",IF(EXACT(CONCATENATE(ROUNDDOWN($C15/10,0),"-",ROUND($C15/10,0)),"4-5"),"45-49",IF(EXACT(CONCATENATE(ROUNDDOWN($C15/10,0),"-",ROUND($C15/10,0)),"5-5"),"50-54",IF(EXACT(CONCATENATE(ROUNDDOWN($C15/10,0),"-",ROUND($C15/10,0)),"5-6"),"55-59",IF(EXACT(CONCATENATE(ROUNDDOWN($C15/10,0),"-",ROUND($C15/10,0)),"6-6"),"60-64",IF(EXACT(CONCATENATE(ROUNDDOWN($C15/10,0),"-",ROUND($C15/10,0)),"6-7"),"65-69",IF(EXACT(CONCATENATE(ROUNDDOWN($C15/10,0),"-",ROUND($C15/10,0)),"7-7"),"70-74",IF(EXACT(CONCATENATE(ROUNDDOWN($C15/10,0),"-",ROUND($C15/10,0)),"7-8"),"75-79",IF(EXACT(CONCATENATE(ROUNDDOWN($C15/10,0),"-",ROUND($C15/10,0)),"8-8"),"80-84",IF(EXACT(CONCATENATE(ROUNDDOWN($C15/10,0),"-",ROUND($C15/10,0)),"8-9"),"85-89","")))))))))))))))))))),$D15),保険料Data!$B:$B,0),CHOOSE(MONTH($M$2),6,7,8,9,10,11,12,1,2,3,4,5)))))</f>
        <v/>
      </c>
      <c r="G15" s="26"/>
      <c r="H15" s="27" t="str" cm="1">
        <f t="array" ref="H15">IF(EXACT(LEFT($U15,10),"【Warning!】"),"",IF(EXACT(TRIM($M$2),""),"",IF(OR(EXACT($F15,""),EXACT($G15,"")),"",INDEX(保険料Data!$C:$N,MATCH(IF(OR(EXACT($G15,"71"),EXACT($G15,"72"),EXACT($G15,"81"),EXACT($G15,"90"),EXACT($G15,"91"),EXACT($G15,"102")),CONCATENATE($G15,"_",IF(EXACT(TRIM($B15),""),"",IF(EXACT(CONCATENATE(ROUNDDOWN($C15/10,0),"-",ROUND($C15/10,0)),"0-0"),"0-4",IF(EXACT(CONCATENATE(ROUNDDOWN($C15/10,0),"-",ROUND($C15/10,0)),"0-1"),"5-9",IF(EXACT(CONCATENATE(ROUNDDOWN($C15/10,0),"-",ROUND($C15/10,0)),"1-1"),"10-14",IF(EXACT(CONCATENATE(ROUNDDOWN($C15/10,0),"-",ROUND($C15/10,0)),"1-2"),"15-19",IF(EXACT(CONCATENATE(ROUNDDOWN($C15/10,0),"-",ROUND($C15/10,0)),"2-2"),"20-24",IF(EXACT(CONCATENATE(ROUNDDOWN($C15/10,0),"-",ROUND($C15/10,0)),"2-3"),"25-29",IF(EXACT(CONCATENATE(ROUNDDOWN($C15/10,0),"-",ROUND($C15/10,0)),"3-3"),"30-34",IF(EXACT(CONCATENATE(ROUNDDOWN($C15/10,0),"-",ROUND($C15/10,0)),"3-4"),"35-39",IF(EXACT(CONCATENATE(ROUNDDOWN($C15/10,0),"-",ROUND($C15/10,0)),"4-4"),"40-44",IF(EXACT(CONCATENATE(ROUNDDOWN($C15/10,0),"-",ROUND($C15/10,0)),"4-5"),"45-49",IF(EXACT(CONCATENATE(ROUNDDOWN($C15/10,0),"-",ROUND($C15/10,0)),"5-5"),"50-54",IF(EXACT(CONCATENATE(ROUNDDOWN($C15/10,0),"-",ROUND($C15/10,0)),"5-6"),"55-59",IF(EXACT(CONCATENATE(ROUNDDOWN($C15/10,0),"-",ROUND($C15/10,0)),"6-6"),"60-64",IF(EXACT(CONCATENATE(ROUNDDOWN($C15/10,0),"-",ROUND($C15/10,0)),"6-7"),"65-69",IF(EXACT(CONCATENATE(ROUNDDOWN($C15/10,0),"-",ROUND($C15/10,0)),"7-7"),"70-74",IF(EXACT(CONCATENATE(ROUNDDOWN($C15/10,0),"-",ROUND($C15/10,0)),"7-8"),"75-79",IF(EXACT(CONCATENATE(ROUNDDOWN($C15/10,0),"-",ROUND($C15/10,0)),"8-8"),"80-84",IF(EXACT(CONCATENATE(ROUNDDOWN($C15/10,0),"-",ROUND($C15/10,0)),"8-9"),"85-89","")))))))))))))))))))),$G15),保険料Data!$B:$B,0),CHOOSE(MONTH($M$2),6,7,8,9,10,11,12,1,2,3,4,5)))))</f>
        <v/>
      </c>
      <c r="I15" s="26"/>
      <c r="J15" s="27" t="str" cm="1">
        <f t="array" ref="J15">IF(EXACT(LEFT($U15,10),"【Warning!】"),"",IF(EXACT(TRIM($M$2),""),"",IF(OR(EXACT($F15,""),EXACT($I15,"")),"",INDEX(保険料Data!$C:$N,MATCH(IF(OR(EXACT($I15,"71"),EXACT($I15,"72"),EXACT($I15,"81"),EXACT($I15,"90"),EXACT($I15,"91"),EXACT($I15,"102")),CONCATENATE($I15,"_",IF(EXACT(TRIM($B15),""),"",IF(EXACT(CONCATENATE(ROUNDDOWN($C15/10,0),"-",ROUND($C15/10,0)),"0-0"),"0-4",IF(EXACT(CONCATENATE(ROUNDDOWN($C15/10,0),"-",ROUND($C15/10,0)),"0-1"),"5-9",IF(EXACT(CONCATENATE(ROUNDDOWN($C15/10,0),"-",ROUND($C15/10,0)),"1-1"),"10-14",IF(EXACT(CONCATENATE(ROUNDDOWN($C15/10,0),"-",ROUND($C15/10,0)),"1-2"),"15-19",IF(EXACT(CONCATENATE(ROUNDDOWN($C15/10,0),"-",ROUND($C15/10,0)),"2-2"),"20-24",IF(EXACT(CONCATENATE(ROUNDDOWN($C15/10,0),"-",ROUND($C15/10,0)),"2-3"),"25-29",IF(EXACT(CONCATENATE(ROUNDDOWN($C15/10,0),"-",ROUND($C15/10,0)),"3-3"),"30-34",IF(EXACT(CONCATENATE(ROUNDDOWN($C15/10,0),"-",ROUND($C15/10,0)),"3-4"),"35-39",IF(EXACT(CONCATENATE(ROUNDDOWN($C15/10,0),"-",ROUND($C15/10,0)),"4-4"),"40-44",IF(EXACT(CONCATENATE(ROUNDDOWN($C15/10,0),"-",ROUND($C15/10,0)),"4-5"),"45-49",IF(EXACT(CONCATENATE(ROUNDDOWN($C15/10,0),"-",ROUND($C15/10,0)),"5-5"),"50-54",IF(EXACT(CONCATENATE(ROUNDDOWN($C15/10,0),"-",ROUND($C15/10,0)),"5-6"),"55-59",IF(EXACT(CONCATENATE(ROUNDDOWN($C15/10,0),"-",ROUND($C15/10,0)),"6-6"),"60-64",IF(EXACT(CONCATENATE(ROUNDDOWN($C15/10,0),"-",ROUND($C15/10,0)),"6-7"),"65-69",IF(EXACT(CONCATENATE(ROUNDDOWN($C15/10,0),"-",ROUND($C15/10,0)),"7-7"),"70-74",IF(EXACT(CONCATENATE(ROUNDDOWN($C15/10,0),"-",ROUND($C15/10,0)),"7-8"),"75-79",IF(EXACT(CONCATENATE(ROUNDDOWN($C15/10,0),"-",ROUND($C15/10,0)),"8-8"),"80-84",IF(EXACT(CONCATENATE(ROUNDDOWN($C15/10,0),"-",ROUND($C15/10,0)),"8-9"),"85-89","")))))))))))))))))))),$I15),保険料Data!$B:$B,0),CHOOSE(MONTH($M$2),6,7,8,9,10,11,12,1,2,3,4,5)))))</f>
        <v/>
      </c>
      <c r="K15" s="26"/>
      <c r="L15" s="27" t="str" cm="1">
        <f t="array" ref="L15">IF(EXACT(LEFT($U15,10),"【Warning!】"),"",IF(EXACT(TRIM($M$2),""),"",IF(OR(EXACT($F15,""),EXACT($K15,"")),"",INDEX(保険料Data!$C:$N,MATCH(IF(OR(EXACT($K15,"71"),EXACT($K15,"72"),EXACT($K15,"81"),EXACT($K15,"90"),EXACT($K15,"91"),EXACT($K15,"102")),CONCATENATE($K15,"_",IF(EXACT(TRIM($B15),""),"",IF(EXACT(CONCATENATE(ROUNDDOWN($C15/10,0),"-",ROUND($C15/10,0)),"0-0"),"0-4",IF(EXACT(CONCATENATE(ROUNDDOWN($C15/10,0),"-",ROUND($C15/10,0)),"0-1"),"5-9",IF(EXACT(CONCATENATE(ROUNDDOWN($C15/10,0),"-",ROUND($C15/10,0)),"1-1"),"10-14",IF(EXACT(CONCATENATE(ROUNDDOWN($C15/10,0),"-",ROUND($C15/10,0)),"1-2"),"15-19",IF(EXACT(CONCATENATE(ROUNDDOWN($C15/10,0),"-",ROUND($C15/10,0)),"2-2"),"20-24",IF(EXACT(CONCATENATE(ROUNDDOWN($C15/10,0),"-",ROUND($C15/10,0)),"2-3"),"25-29",IF(EXACT(CONCATENATE(ROUNDDOWN($C15/10,0),"-",ROUND($C15/10,0)),"3-3"),"30-34",IF(EXACT(CONCATENATE(ROUNDDOWN($C15/10,0),"-",ROUND($C15/10,0)),"3-4"),"35-39",IF(EXACT(CONCATENATE(ROUNDDOWN($C15/10,0),"-",ROUND($C15/10,0)),"4-4"),"40-44",IF(EXACT(CONCATENATE(ROUNDDOWN($C15/10,0),"-",ROUND($C15/10,0)),"4-5"),"45-49",IF(EXACT(CONCATENATE(ROUNDDOWN($C15/10,0),"-",ROUND($C15/10,0)),"5-5"),"50-54",IF(EXACT(CONCATENATE(ROUNDDOWN($C15/10,0),"-",ROUND($C15/10,0)),"5-6"),"55-59",IF(EXACT(CONCATENATE(ROUNDDOWN($C15/10,0),"-",ROUND($C15/10,0)),"6-6"),"60-64",IF(EXACT(CONCATENATE(ROUNDDOWN($C15/10,0),"-",ROUND($C15/10,0)),"6-7"),"65-69",IF(EXACT(CONCATENATE(ROUNDDOWN($C15/10,0),"-",ROUND($C15/10,0)),"7-7"),"70-74",IF(EXACT(CONCATENATE(ROUNDDOWN($C15/10,0),"-",ROUND($C15/10,0)),"7-8"),"75-79",IF(EXACT(CONCATENATE(ROUNDDOWN($C15/10,0),"-",ROUND($C15/10,0)),"8-8"),"80-84",IF(EXACT(CONCATENATE(ROUNDDOWN($C15/10,0),"-",ROUND($C15/10,0)),"8-9"),"85-89","")))))))))))))))))))),$K15),保険料Data!$B:$B,0),CHOOSE(MONTH($M$2),6,7,8,9,10,11,12,1,2,3,4,5)))))</f>
        <v/>
      </c>
      <c r="M15" s="26"/>
      <c r="N15" s="27" t="str" cm="1">
        <f t="array" ref="N15">IF(EXACT(LEFT($U15,10),"【Warning!】"),"",IF(EXACT(TRIM($M$2),""),"",IF(OR(EXACT($F15,""),EXACT($M15,"")),"",INDEX(保険料Data!$C:$N,MATCH(IF(OR(EXACT($M15,"71"),EXACT($M15,"72"),EXACT($M15,"81"),EXACT($M15,"90"),EXACT($M15,"91"),EXACT($M15,"102")),CONCATENATE($M15,"_",IF(EXACT(TRIM($B15),""),"",IF(EXACT(CONCATENATE(ROUNDDOWN($C15/10,0),"-",ROUND($C15/10,0)),"0-0"),"0-4",IF(EXACT(CONCATENATE(ROUNDDOWN($C15/10,0),"-",ROUND($C15/10,0)),"0-1"),"5-9",IF(EXACT(CONCATENATE(ROUNDDOWN($C15/10,0),"-",ROUND($C15/10,0)),"1-1"),"10-14",IF(EXACT(CONCATENATE(ROUNDDOWN($C15/10,0),"-",ROUND($C15/10,0)),"1-2"),"15-19",IF(EXACT(CONCATENATE(ROUNDDOWN($C15/10,0),"-",ROUND($C15/10,0)),"2-2"),"20-24",IF(EXACT(CONCATENATE(ROUNDDOWN($C15/10,0),"-",ROUND($C15/10,0)),"2-3"),"25-29",IF(EXACT(CONCATENATE(ROUNDDOWN($C15/10,0),"-",ROUND($C15/10,0)),"3-3"),"30-34",IF(EXACT(CONCATENATE(ROUNDDOWN($C15/10,0),"-",ROUND($C15/10,0)),"3-4"),"35-39",IF(EXACT(CONCATENATE(ROUNDDOWN($C15/10,0),"-",ROUND($C15/10,0)),"4-4"),"40-44",IF(EXACT(CONCATENATE(ROUNDDOWN($C15/10,0),"-",ROUND($C15/10,0)),"4-5"),"45-49",IF(EXACT(CONCATENATE(ROUNDDOWN($C15/10,0),"-",ROUND($C15/10,0)),"5-5"),"50-54",IF(EXACT(CONCATENATE(ROUNDDOWN($C15/10,0),"-",ROUND($C15/10,0)),"5-6"),"55-59",IF(EXACT(CONCATENATE(ROUNDDOWN($C15/10,0),"-",ROUND($C15/10,0)),"6-6"),"60-64",IF(EXACT(CONCATENATE(ROUNDDOWN($C15/10,0),"-",ROUND($C15/10,0)),"6-7"),"65-69",IF(EXACT(CONCATENATE(ROUNDDOWN($C15/10,0),"-",ROUND($C15/10,0)),"7-7"),"70-74",IF(EXACT(CONCATENATE(ROUNDDOWN($C15/10,0),"-",ROUND($C15/10,0)),"7-8"),"75-79",IF(EXACT(CONCATENATE(ROUNDDOWN($C15/10,0),"-",ROUND($C15/10,0)),"8-8"),"80-84",IF(EXACT(CONCATENATE(ROUNDDOWN($C15/10,0),"-",ROUND($C15/10,0)),"8-9"),"85-89","")))))))))))))))))))),$M15),保険料Data!$B:$B,0),CHOOSE(MONTH($M$2),6,7,8,9,10,11,12,1,2,3,4,5)))))</f>
        <v/>
      </c>
      <c r="O15" s="26"/>
      <c r="P15" s="27" t="str" cm="1">
        <f t="array" ref="P15">IF(EXACT(LEFT($U15,10),"【Warning!】"),"",IF(EXACT(TRIM($M$2),""),"",IF(OR(EXACT($F15,""),EXACT($O15,"")),"",INDEX(保険料Data!$C:$N,MATCH(IF(OR(EXACT($O15,"71"),EXACT($O15,"72"),EXACT($O15,"81"),EXACT($O15,"90"),EXACT($O15,"91"),EXACT($O15,"102")),CONCATENATE($O15,"_",IF(EXACT(TRIM($B15),""),"",IF(EXACT(CONCATENATE(ROUNDDOWN($C15/10,0),"-",ROUND($C15/10,0)),"0-0"),"0-4",IF(EXACT(CONCATENATE(ROUNDDOWN($C15/10,0),"-",ROUND($C15/10,0)),"0-1"),"5-9",IF(EXACT(CONCATENATE(ROUNDDOWN($C15/10,0),"-",ROUND($C15/10,0)),"1-1"),"10-14",IF(EXACT(CONCATENATE(ROUNDDOWN($C15/10,0),"-",ROUND($C15/10,0)),"1-2"),"15-19",IF(EXACT(CONCATENATE(ROUNDDOWN($C15/10,0),"-",ROUND($C15/10,0)),"2-2"),"20-24",IF(EXACT(CONCATENATE(ROUNDDOWN($C15/10,0),"-",ROUND($C15/10,0)),"2-3"),"25-29",IF(EXACT(CONCATENATE(ROUNDDOWN($C15/10,0),"-",ROUND($C15/10,0)),"3-3"),"30-34",IF(EXACT(CONCATENATE(ROUNDDOWN($C15/10,0),"-",ROUND($C15/10,0)),"3-4"),"35-39",IF(EXACT(CONCATENATE(ROUNDDOWN($C15/10,0),"-",ROUND($C15/10,0)),"4-4"),"40-44",IF(EXACT(CONCATENATE(ROUNDDOWN($C15/10,0),"-",ROUND($C15/10,0)),"4-5"),"45-49",IF(EXACT(CONCATENATE(ROUNDDOWN($C15/10,0),"-",ROUND($C15/10,0)),"5-5"),"50-54",IF(EXACT(CONCATENATE(ROUNDDOWN($C15/10,0),"-",ROUND($C15/10,0)),"5-6"),"55-59",IF(EXACT(CONCATENATE(ROUNDDOWN($C15/10,0),"-",ROUND($C15/10,0)),"6-6"),"60-64",IF(EXACT(CONCATENATE(ROUNDDOWN($C15/10,0),"-",ROUND($C15/10,0)),"6-7"),"65-69",IF(EXACT(CONCATENATE(ROUNDDOWN($C15/10,0),"-",ROUND($C15/10,0)),"7-7"),"70-74",IF(EXACT(CONCATENATE(ROUNDDOWN($C15/10,0),"-",ROUND($C15/10,0)),"7-8"),"75-79",IF(EXACT(CONCATENATE(ROUNDDOWN($C15/10,0),"-",ROUND($C15/10,0)),"8-8"),"80-84",IF(EXACT(CONCATENATE(ROUNDDOWN($C15/10,0),"-",ROUND($C15/10,0)),"8-9"),"85-89","")))))))))))))))))))),$O15),保険料Data!$B:$B,0),CHOOSE(MONTH($M$2),6,7,8,9,10,11,12,1,2,3,4,5)))))</f>
        <v/>
      </c>
      <c r="Q15" s="26"/>
      <c r="R15" s="27" t="str" cm="1">
        <f t="array" ref="R15">IF(EXACT(LEFT($U15,10),"【Warning!】"),"",IF(EXACT(TRIM($M$2),""),"",IF(OR(EXACT($F15,""),EXACT($Q15,"")),"",INDEX(保険料Data!$C:$N,MATCH(IF(OR(EXACT($Q15,"71"),EXACT($Q15,"72"),EXACT($Q15,"81"),EXACT($Q15,"90"),EXACT($Q15,"91"),EXACT($Q15,"102")),CONCATENATE($Q15,"_",IF(EXACT(TRIM($B15),""),"",IF(EXACT(CONCATENATE(ROUNDDOWN($C15/10,0),"-",ROUND($C15/10,0)),"0-0"),"0-4",IF(EXACT(CONCATENATE(ROUNDDOWN($C15/10,0),"-",ROUND($C15/10,0)),"0-1"),"5-9",IF(EXACT(CONCATENATE(ROUNDDOWN($C15/10,0),"-",ROUND($C15/10,0)),"1-1"),"10-14",IF(EXACT(CONCATENATE(ROUNDDOWN($C15/10,0),"-",ROUND($C15/10,0)),"1-2"),"15-19",IF(EXACT(CONCATENATE(ROUNDDOWN($C15/10,0),"-",ROUND($C15/10,0)),"2-2"),"20-24",IF(EXACT(CONCATENATE(ROUNDDOWN($C15/10,0),"-",ROUND($C15/10,0)),"2-3"),"25-29",IF(EXACT(CONCATENATE(ROUNDDOWN($C15/10,0),"-",ROUND($C15/10,0)),"3-3"),"30-34",IF(EXACT(CONCATENATE(ROUNDDOWN($C15/10,0),"-",ROUND($C15/10,0)),"3-4"),"35-39",IF(EXACT(CONCATENATE(ROUNDDOWN($C15/10,0),"-",ROUND($C15/10,0)),"4-4"),"40-44",IF(EXACT(CONCATENATE(ROUNDDOWN($C15/10,0),"-",ROUND($C15/10,0)),"4-5"),"45-49",IF(EXACT(CONCATENATE(ROUNDDOWN($C15/10,0),"-",ROUND($C15/10,0)),"5-5"),"50-54",IF(EXACT(CONCATENATE(ROUNDDOWN($C15/10,0),"-",ROUND($C15/10,0)),"5-6"),"55-59",IF(EXACT(CONCATENATE(ROUNDDOWN($C15/10,0),"-",ROUND($C15/10,0)),"6-6"),"60-64",IF(EXACT(CONCATENATE(ROUNDDOWN($C15/10,0),"-",ROUND($C15/10,0)),"6-7"),"65-69",IF(EXACT(CONCATENATE(ROUNDDOWN($C15/10,0),"-",ROUND($C15/10,0)),"7-7"),"70-74",IF(EXACT(CONCATENATE(ROUNDDOWN($C15/10,0),"-",ROUND($C15/10,0)),"7-8"),"75-79",IF(EXACT(CONCATENATE(ROUNDDOWN($C15/10,0),"-",ROUND($C15/10,0)),"8-8"),"80-84",IF(EXACT(CONCATENATE(ROUNDDOWN($C15/10,0),"-",ROUND($C15/10,0)),"8-9"),"85-89","")))))))))))))))))))),$Q15),保険料Data!$B:$B,0),CHOOSE(MONTH($M$2),6,7,8,9,10,11,12,1,2,3,4,5)))))</f>
        <v/>
      </c>
      <c r="S15" s="27" t="str">
        <f t="shared" si="1"/>
        <v/>
      </c>
      <c r="U15" s="215" t="str" cm="1">
        <f t="array" ref="U15">_xlfn.IFNA(_xlfn.IFS(AND(EXACT(TRIM($B15),""),EXACT(TRIM($D15),""),EXACT(TRIM($E15),""),EXACT(TRIM($G15),""),EXACT(TRIM($I15),""),EXACT(TRIM($K15),""),EXACT(TRIM($M15),""),EXACT(TRIM($O15),""),EXACT(TRIM($Q15),"")),"",EXACT(TRIM($B15),""),"【Warning!】生年月日を入力してください",EXACT(TRIM($D15),""),"【Warning!】ご希望プランを選択してください",AND(EXACT(LEFTB($D15,1),"F"),EXACT(TRIM($G15),""),EXACT(TRIM($I15),""),EXACT(TRIM($K15),""),EXACT(TRIM($M15),""),EXACT(TRIM($O15),""),EXACT(TRIM($Q15),"")),IF(OR(EXACT(TRIM($E15),""),EXACT(TRIM($E15),1)),"","【Warning!】ファミリープランのご加入上限口数は1口です"),AND(EXACT($D15,"SC"),EXACT(TRIM($G15),""),EXACT(TRIM($I15),""),EXACT(TRIM($K15),""),EXACT(TRIM($M15),""),EXACT(TRIM($O15),""),EXACT(TRIM($Q15),"")),IF(AND(OR(EXACT(IF(OR(EXACT($C15,61),EXACT($C15,62),EXACT($C15,63),EXACT($C15,64)),7,ROUND($C15/10,0)),2),EXACT(IF(OR(EXACT($C15,61),EXACT($C15,62),EXACT($C15,63),EXACT($C15,64)),7,ROUND($C15/10,0)),3),EXACT(IF(OR(EXACT($C15,61),EXACT($C15,62),EXACT($C15,63),EXACT($C15,64)),7,ROUND($C15/10,0)),4),EXACT(IF(OR(EXACT($C15,61),EXACT($C15,62),EXACT($C15,63),EXACT($C15,64)),7,ROUND($C15/10,0)),5),EXACT(IF(OR(EXACT($C15,61),EXACT($C15,62),EXACT($C15,63),EXACT($C15,64)),7,ROUND($C15/10,0)),6)),NOT(OR(EXACT($E15,""),EXACT($E15,1),EXACT($E15,2)))),"【Warning!】疾病プランのご加入上限口数は2口です",IF(AND(NOT(OR(EXACT(IF(OR(EXACT($C15,61),EXACT($C15,62),EXACT($C15,63),EXACT($C15,64)),7,ROUND($C15/10,0)),2),EXACT(IF(OR(EXACT($C15,61),EXACT($C15,62),EXACT($C15,63),EXACT($C15,64)),7,ROUND($C15/10,0)),3),EXACT(IF(OR(EXACT($C15,61),EXACT($C15,62),EXACT($C15,63),EXACT($C15,64)),7,ROUND($C15/10,0)),4),EXACT(IF(OR(EXACT($C15,61),EXACT($C15,62),EXACT($C15,63),EXACT($C15,64)),7,ROUND($C15/10,0)),5),EXACT(IF(OR(EXACT($C15,61),EXACT($C15,62),EXACT($C15,63),EXACT($C15,64)),7,ROUND($C15/10,0)),6))),NOT(OR(EXACT($E15,""),EXACT($E15,1)))),"【Warning!】疾病プランのご加入上限口数は1口です","")),AND(OR(EXACT(TRIM($D15),"FB1"),EXACT(TRIM($D15),"FB2"),EXACT(TRIM($D15),"FB3"),EXACT(TRIM($D15),"FB4"),EXACT(TRIM($D15),"FS1"),EXACT(TRIM($D15),"FS2"),EXACT(TRIM($D15),"FS3"),EXACT(TRIM($D15),"FS4")),NOT(AND(EXACT(TRIM($G15),""),EXACT(TRIM($I15),""),EXACT(TRIM($K15),""),EXACT(TRIM($M15),""),EXACT(TRIM($O15),""),EXACT(TRIM($Q15),"")))),IF(OR(EXACT($D15,"SC"),EXACT($D15,"SA"),EXACT($D15,"SS")),"","【Warning!】オプションをセットできるのは自由設計プラン(SC,SA,SS)のみです"),OR(EXACT($D15,"SA"),EXACT($D15,"SS")),IF(OR(EXACT($G15,"61"),EXACT($G15,"62"),EXACT($G15,"71"),EXACT($G15,"72"),EXACT($G15,"81"),EXACT($G15,"90"),EXACT($G15,"91"),EXACT($G15,"102"),EXACT($G15,"111"),EXACT($I15,"61"),EXACT($I15,"62"),EXACT($I15,"71"),EXACT($I15,"72"),EXACT($I15,"81"),EXACT($I15,"90"),EXACT($I15,"91"),EXACT($I15,"102"),EXACT($I15,"111"),EXACT($K15,"61"),EXACT($K15,"62"),EXACT($K15,"71"),EXACT($K15,"72"),EXACT($K15,"81"),EXACT($K15,"90"),EXACT($K15,"91"),EXACT($K15,"102"),EXACT($K15,"111"),EXACT($M15,"61"),EXACT($M15,"62"),EXACT($M15,"71"),EXACT($M15,"72"),EXACT($M15,"81"),EXACT($M15,"90"),EXACT($M15,"91"),EXACT($M15,"102"),EXACT($M15,"111"),EXACT($O15,"61"),EXACT($O15,"62"),EXACT($O15,"71"),EXACT($O15,"72"),EXACT($O15,"81"),EXACT($O15,"90"),EXACT($O15,"91"),EXACT($O15,"102"),EXACT($O15,"111"),EXACT($Q15,"61"),EXACT($Q15,"62"),EXACT($Q15,"71"),EXACT($Q15,"72"),EXACT($Q15,"81"),EXACT($Q15,"90"),EXACT($Q15,"91"),EXACT($Q15,"102"),EXACT($Q15,"111")),"【Warning!】SCにのみセット可(SA・SSにはセット不可)であるオプションが選択されています",""),AND(OR(EXACT($G15,71),EXACT($G15,72),EXACT($I15,71),EXACT($I15,72),EXACT($K15,71),EXACT($K15,72),EXACT($M15,71),EXACT($M15,72),EXACT($O15,71),EXACT($O15,72),EXACT($Q15,71),EXACT($Q15,72)),OR(EXACT($G15,90),EXACT($G15,91),EXACT($I15,90),EXACT($I15,91),EXACT($K15,90),EXACT($K15,91),EXACT($M15,90),EXACT($M15,91),EXACT($O15,90),EXACT($O15,91),EXACT($Q15,90),EXACT($Q15,91))),"【Warning!】がん診断保険金(71,72)と八大疾病一時金(90,91)は同時セット不可です"),"")</f>
        <v/>
      </c>
    </row>
    <row r="16" spans="1:21" s="13" customFormat="1" ht="26.25" customHeight="1">
      <c r="A16" s="21">
        <v>12</v>
      </c>
      <c r="B16" s="24"/>
      <c r="C16" s="25" t="str">
        <f>IF(EXACT($B16,""),"",YEAR(DATE(LEFTB($A$1,4),8,1))+IF((MONTH(DATE(LEFTB($A$1,4),8,1))+IF((DAY(DATE(LEFTB($A$1,4),8,1))-DAY($B16))-ABS(DAY(DATE(LEFTB($A$1,4),8,1))-DAY($B16)),-1,0)-MONTH($B16))-ABS(MONTH(DATE(LEFTB($A$1,4),8,1))+IF((DAY(DATE(LEFTB($A$1,4),8,1))-DAY($B16))-ABS(DAY(DATE(LEFTB($A$1,4),8,1))-DAY($B16)),-1,0)-MONTH($B16)),-1,0)-YEAR($B16))</f>
        <v/>
      </c>
      <c r="D16" s="26"/>
      <c r="E16" s="26"/>
      <c r="F16" s="27" t="str" cm="1">
        <f t="array" ref="F16">IF(EXACT(LEFT($U16,10),"【Warning!】"),"",IF(EXACT(TRIM($M$2),""),"",IF(OR(EXACT(TRIM($B16),""),EXACT(TRIM($D16),""),EXACT(TRIM($E16),"")),"",$E16*INDEX(保険料Data!$C:$N,MATCH(IF(EXACT($D16,"SC"),CONCATENATE($D16,"_",IF(EXACT(TRIM($B16),""),"",IF(EXACT(CONCATENATE(ROUNDDOWN($C16/10,0),"-",ROUND($C16/10,0)),"0-0"),"0-4",IF(EXACT(CONCATENATE(ROUNDDOWN($C16/10,0),"-",ROUND($C16/10,0)),"0-1"),"5-9",IF(EXACT(CONCATENATE(ROUNDDOWN($C16/10,0),"-",ROUND($C16/10,0)),"1-1"),"10-14",IF(EXACT(CONCATENATE(ROUNDDOWN($C16/10,0),"-",ROUND($C16/10,0)),"1-2"),"15-19",IF(EXACT(CONCATENATE(ROUNDDOWN($C16/10,0),"-",ROUND($C16/10,0)),"2-2"),"20-24",IF(EXACT(CONCATENATE(ROUNDDOWN($C16/10,0),"-",ROUND($C16/10,0)),"2-3"),"25-29",IF(EXACT(CONCATENATE(ROUNDDOWN($C16/10,0),"-",ROUND($C16/10,0)),"3-3"),"30-34",IF(EXACT(CONCATENATE(ROUNDDOWN($C16/10,0),"-",ROUND($C16/10,0)),"3-4"),"35-39",IF(EXACT(CONCATENATE(ROUNDDOWN($C16/10,0),"-",ROUND($C16/10,0)),"4-4"),"40-44",IF(EXACT(CONCATENATE(ROUNDDOWN($C16/10,0),"-",ROUND($C16/10,0)),"4-5"),"45-49",IF(EXACT(CONCATENATE(ROUNDDOWN($C16/10,0),"-",ROUND($C16/10,0)),"5-5"),"50-54",IF(EXACT(CONCATENATE(ROUNDDOWN($C16/10,0),"-",ROUND($C16/10,0)),"5-6"),"55-59",IF(EXACT(CONCATENATE(ROUNDDOWN($C16/10,0),"-",ROUND($C16/10,0)),"6-6"),"60-64",IF(EXACT(CONCATENATE(ROUNDDOWN($C16/10,0),"-",ROUND($C16/10,0)),"6-7"),"65-69",IF(EXACT(CONCATENATE(ROUNDDOWN($C16/10,0),"-",ROUND($C16/10,0)),"7-7"),"70-74",IF(EXACT(CONCATENATE(ROUNDDOWN($C16/10,0),"-",ROUND($C16/10,0)),"7-8"),"75-79",IF(EXACT(CONCATENATE(ROUNDDOWN($C16/10,0),"-",ROUND($C16/10,0)),"8-8"),"80-84",IF(EXACT(CONCATENATE(ROUNDDOWN($C16/10,0),"-",ROUND($C16/10,0)),"8-9"),"85-89","")))))))))))))))))))),$D16),保険料Data!$B:$B,0),CHOOSE(MONTH($M$2),6,7,8,9,10,11,12,1,2,3,4,5)))))</f>
        <v/>
      </c>
      <c r="G16" s="26"/>
      <c r="H16" s="27" t="str" cm="1">
        <f t="array" ref="H16">IF(EXACT(LEFT($U16,10),"【Warning!】"),"",IF(EXACT(TRIM($M$2),""),"",IF(OR(EXACT($F16,""),EXACT($G16,"")),"",INDEX(保険料Data!$C:$N,MATCH(IF(OR(EXACT($G16,"71"),EXACT($G16,"72"),EXACT($G16,"81"),EXACT($G16,"90"),EXACT($G16,"91"),EXACT($G16,"102")),CONCATENATE($G16,"_",IF(EXACT(TRIM($B16),""),"",IF(EXACT(CONCATENATE(ROUNDDOWN($C16/10,0),"-",ROUND($C16/10,0)),"0-0"),"0-4",IF(EXACT(CONCATENATE(ROUNDDOWN($C16/10,0),"-",ROUND($C16/10,0)),"0-1"),"5-9",IF(EXACT(CONCATENATE(ROUNDDOWN($C16/10,0),"-",ROUND($C16/10,0)),"1-1"),"10-14",IF(EXACT(CONCATENATE(ROUNDDOWN($C16/10,0),"-",ROUND($C16/10,0)),"1-2"),"15-19",IF(EXACT(CONCATENATE(ROUNDDOWN($C16/10,0),"-",ROUND($C16/10,0)),"2-2"),"20-24",IF(EXACT(CONCATENATE(ROUNDDOWN($C16/10,0),"-",ROUND($C16/10,0)),"2-3"),"25-29",IF(EXACT(CONCATENATE(ROUNDDOWN($C16/10,0),"-",ROUND($C16/10,0)),"3-3"),"30-34",IF(EXACT(CONCATENATE(ROUNDDOWN($C16/10,0),"-",ROUND($C16/10,0)),"3-4"),"35-39",IF(EXACT(CONCATENATE(ROUNDDOWN($C16/10,0),"-",ROUND($C16/10,0)),"4-4"),"40-44",IF(EXACT(CONCATENATE(ROUNDDOWN($C16/10,0),"-",ROUND($C16/10,0)),"4-5"),"45-49",IF(EXACT(CONCATENATE(ROUNDDOWN($C16/10,0),"-",ROUND($C16/10,0)),"5-5"),"50-54",IF(EXACT(CONCATENATE(ROUNDDOWN($C16/10,0),"-",ROUND($C16/10,0)),"5-6"),"55-59",IF(EXACT(CONCATENATE(ROUNDDOWN($C16/10,0),"-",ROUND($C16/10,0)),"6-6"),"60-64",IF(EXACT(CONCATENATE(ROUNDDOWN($C16/10,0),"-",ROUND($C16/10,0)),"6-7"),"65-69",IF(EXACT(CONCATENATE(ROUNDDOWN($C16/10,0),"-",ROUND($C16/10,0)),"7-7"),"70-74",IF(EXACT(CONCATENATE(ROUNDDOWN($C16/10,0),"-",ROUND($C16/10,0)),"7-8"),"75-79",IF(EXACT(CONCATENATE(ROUNDDOWN($C16/10,0),"-",ROUND($C16/10,0)),"8-8"),"80-84",IF(EXACT(CONCATENATE(ROUNDDOWN($C16/10,0),"-",ROUND($C16/10,0)),"8-9"),"85-89","")))))))))))))))))))),$G16),保険料Data!$B:$B,0),CHOOSE(MONTH($M$2),6,7,8,9,10,11,12,1,2,3,4,5)))))</f>
        <v/>
      </c>
      <c r="I16" s="26"/>
      <c r="J16" s="27" t="str" cm="1">
        <f t="array" ref="J16">IF(EXACT(LEFT($U16,10),"【Warning!】"),"",IF(EXACT(TRIM($M$2),""),"",IF(OR(EXACT($F16,""),EXACT($I16,"")),"",INDEX(保険料Data!$C:$N,MATCH(IF(OR(EXACT($I16,"71"),EXACT($I16,"72"),EXACT($I16,"81"),EXACT($I16,"90"),EXACT($I16,"91"),EXACT($I16,"102")),CONCATENATE($I16,"_",IF(EXACT(TRIM($B16),""),"",IF(EXACT(CONCATENATE(ROUNDDOWN($C16/10,0),"-",ROUND($C16/10,0)),"0-0"),"0-4",IF(EXACT(CONCATENATE(ROUNDDOWN($C16/10,0),"-",ROUND($C16/10,0)),"0-1"),"5-9",IF(EXACT(CONCATENATE(ROUNDDOWN($C16/10,0),"-",ROUND($C16/10,0)),"1-1"),"10-14",IF(EXACT(CONCATENATE(ROUNDDOWN($C16/10,0),"-",ROUND($C16/10,0)),"1-2"),"15-19",IF(EXACT(CONCATENATE(ROUNDDOWN($C16/10,0),"-",ROUND($C16/10,0)),"2-2"),"20-24",IF(EXACT(CONCATENATE(ROUNDDOWN($C16/10,0),"-",ROUND($C16/10,0)),"2-3"),"25-29",IF(EXACT(CONCATENATE(ROUNDDOWN($C16/10,0),"-",ROUND($C16/10,0)),"3-3"),"30-34",IF(EXACT(CONCATENATE(ROUNDDOWN($C16/10,0),"-",ROUND($C16/10,0)),"3-4"),"35-39",IF(EXACT(CONCATENATE(ROUNDDOWN($C16/10,0),"-",ROUND($C16/10,0)),"4-4"),"40-44",IF(EXACT(CONCATENATE(ROUNDDOWN($C16/10,0),"-",ROUND($C16/10,0)),"4-5"),"45-49",IF(EXACT(CONCATENATE(ROUNDDOWN($C16/10,0),"-",ROUND($C16/10,0)),"5-5"),"50-54",IF(EXACT(CONCATENATE(ROUNDDOWN($C16/10,0),"-",ROUND($C16/10,0)),"5-6"),"55-59",IF(EXACT(CONCATENATE(ROUNDDOWN($C16/10,0),"-",ROUND($C16/10,0)),"6-6"),"60-64",IF(EXACT(CONCATENATE(ROUNDDOWN($C16/10,0),"-",ROUND($C16/10,0)),"6-7"),"65-69",IF(EXACT(CONCATENATE(ROUNDDOWN($C16/10,0),"-",ROUND($C16/10,0)),"7-7"),"70-74",IF(EXACT(CONCATENATE(ROUNDDOWN($C16/10,0),"-",ROUND($C16/10,0)),"7-8"),"75-79",IF(EXACT(CONCATENATE(ROUNDDOWN($C16/10,0),"-",ROUND($C16/10,0)),"8-8"),"80-84",IF(EXACT(CONCATENATE(ROUNDDOWN($C16/10,0),"-",ROUND($C16/10,0)),"8-9"),"85-89","")))))))))))))))))))),$I16),保険料Data!$B:$B,0),CHOOSE(MONTH($M$2),6,7,8,9,10,11,12,1,2,3,4,5)))))</f>
        <v/>
      </c>
      <c r="K16" s="26"/>
      <c r="L16" s="27" t="str" cm="1">
        <f t="array" ref="L16">IF(EXACT(LEFT($U16,10),"【Warning!】"),"",IF(EXACT(TRIM($M$2),""),"",IF(OR(EXACT($F16,""),EXACT($K16,"")),"",INDEX(保険料Data!$C:$N,MATCH(IF(OR(EXACT($K16,"71"),EXACT($K16,"72"),EXACT($K16,"81"),EXACT($K16,"90"),EXACT($K16,"91"),EXACT($K16,"102")),CONCATENATE($K16,"_",IF(EXACT(TRIM($B16),""),"",IF(EXACT(CONCATENATE(ROUNDDOWN($C16/10,0),"-",ROUND($C16/10,0)),"0-0"),"0-4",IF(EXACT(CONCATENATE(ROUNDDOWN($C16/10,0),"-",ROUND($C16/10,0)),"0-1"),"5-9",IF(EXACT(CONCATENATE(ROUNDDOWN($C16/10,0),"-",ROUND($C16/10,0)),"1-1"),"10-14",IF(EXACT(CONCATENATE(ROUNDDOWN($C16/10,0),"-",ROUND($C16/10,0)),"1-2"),"15-19",IF(EXACT(CONCATENATE(ROUNDDOWN($C16/10,0),"-",ROUND($C16/10,0)),"2-2"),"20-24",IF(EXACT(CONCATENATE(ROUNDDOWN($C16/10,0),"-",ROUND($C16/10,0)),"2-3"),"25-29",IF(EXACT(CONCATENATE(ROUNDDOWN($C16/10,0),"-",ROUND($C16/10,0)),"3-3"),"30-34",IF(EXACT(CONCATENATE(ROUNDDOWN($C16/10,0),"-",ROUND($C16/10,0)),"3-4"),"35-39",IF(EXACT(CONCATENATE(ROUNDDOWN($C16/10,0),"-",ROUND($C16/10,0)),"4-4"),"40-44",IF(EXACT(CONCATENATE(ROUNDDOWN($C16/10,0),"-",ROUND($C16/10,0)),"4-5"),"45-49",IF(EXACT(CONCATENATE(ROUNDDOWN($C16/10,0),"-",ROUND($C16/10,0)),"5-5"),"50-54",IF(EXACT(CONCATENATE(ROUNDDOWN($C16/10,0),"-",ROUND($C16/10,0)),"5-6"),"55-59",IF(EXACT(CONCATENATE(ROUNDDOWN($C16/10,0),"-",ROUND($C16/10,0)),"6-6"),"60-64",IF(EXACT(CONCATENATE(ROUNDDOWN($C16/10,0),"-",ROUND($C16/10,0)),"6-7"),"65-69",IF(EXACT(CONCATENATE(ROUNDDOWN($C16/10,0),"-",ROUND($C16/10,0)),"7-7"),"70-74",IF(EXACT(CONCATENATE(ROUNDDOWN($C16/10,0),"-",ROUND($C16/10,0)),"7-8"),"75-79",IF(EXACT(CONCATENATE(ROUNDDOWN($C16/10,0),"-",ROUND($C16/10,0)),"8-8"),"80-84",IF(EXACT(CONCATENATE(ROUNDDOWN($C16/10,0),"-",ROUND($C16/10,0)),"8-9"),"85-89","")))))))))))))))))))),$K16),保険料Data!$B:$B,0),CHOOSE(MONTH($M$2),6,7,8,9,10,11,12,1,2,3,4,5)))))</f>
        <v/>
      </c>
      <c r="M16" s="26"/>
      <c r="N16" s="27" t="str" cm="1">
        <f t="array" ref="N16">IF(EXACT(LEFT($U16,10),"【Warning!】"),"",IF(EXACT(TRIM($M$2),""),"",IF(OR(EXACT($F16,""),EXACT($M16,"")),"",INDEX(保険料Data!$C:$N,MATCH(IF(OR(EXACT($M16,"71"),EXACT($M16,"72"),EXACT($M16,"81"),EXACT($M16,"90"),EXACT($M16,"91"),EXACT($M16,"102")),CONCATENATE($M16,"_",IF(EXACT(TRIM($B16),""),"",IF(EXACT(CONCATENATE(ROUNDDOWN($C16/10,0),"-",ROUND($C16/10,0)),"0-0"),"0-4",IF(EXACT(CONCATENATE(ROUNDDOWN($C16/10,0),"-",ROUND($C16/10,0)),"0-1"),"5-9",IF(EXACT(CONCATENATE(ROUNDDOWN($C16/10,0),"-",ROUND($C16/10,0)),"1-1"),"10-14",IF(EXACT(CONCATENATE(ROUNDDOWN($C16/10,0),"-",ROUND($C16/10,0)),"1-2"),"15-19",IF(EXACT(CONCATENATE(ROUNDDOWN($C16/10,0),"-",ROUND($C16/10,0)),"2-2"),"20-24",IF(EXACT(CONCATENATE(ROUNDDOWN($C16/10,0),"-",ROUND($C16/10,0)),"2-3"),"25-29",IF(EXACT(CONCATENATE(ROUNDDOWN($C16/10,0),"-",ROUND($C16/10,0)),"3-3"),"30-34",IF(EXACT(CONCATENATE(ROUNDDOWN($C16/10,0),"-",ROUND($C16/10,0)),"3-4"),"35-39",IF(EXACT(CONCATENATE(ROUNDDOWN($C16/10,0),"-",ROUND($C16/10,0)),"4-4"),"40-44",IF(EXACT(CONCATENATE(ROUNDDOWN($C16/10,0),"-",ROUND($C16/10,0)),"4-5"),"45-49",IF(EXACT(CONCATENATE(ROUNDDOWN($C16/10,0),"-",ROUND($C16/10,0)),"5-5"),"50-54",IF(EXACT(CONCATENATE(ROUNDDOWN($C16/10,0),"-",ROUND($C16/10,0)),"5-6"),"55-59",IF(EXACT(CONCATENATE(ROUNDDOWN($C16/10,0),"-",ROUND($C16/10,0)),"6-6"),"60-64",IF(EXACT(CONCATENATE(ROUNDDOWN($C16/10,0),"-",ROUND($C16/10,0)),"6-7"),"65-69",IF(EXACT(CONCATENATE(ROUNDDOWN($C16/10,0),"-",ROUND($C16/10,0)),"7-7"),"70-74",IF(EXACT(CONCATENATE(ROUNDDOWN($C16/10,0),"-",ROUND($C16/10,0)),"7-8"),"75-79",IF(EXACT(CONCATENATE(ROUNDDOWN($C16/10,0),"-",ROUND($C16/10,0)),"8-8"),"80-84",IF(EXACT(CONCATENATE(ROUNDDOWN($C16/10,0),"-",ROUND($C16/10,0)),"8-9"),"85-89","")))))))))))))))))))),$M16),保険料Data!$B:$B,0),CHOOSE(MONTH($M$2),6,7,8,9,10,11,12,1,2,3,4,5)))))</f>
        <v/>
      </c>
      <c r="O16" s="26"/>
      <c r="P16" s="27" t="str" cm="1">
        <f t="array" ref="P16">IF(EXACT(LEFT($U16,10),"【Warning!】"),"",IF(EXACT(TRIM($M$2),""),"",IF(OR(EXACT($F16,""),EXACT($O16,"")),"",INDEX(保険料Data!$C:$N,MATCH(IF(OR(EXACT($O16,"71"),EXACT($O16,"72"),EXACT($O16,"81"),EXACT($O16,"90"),EXACT($O16,"91"),EXACT($O16,"102")),CONCATENATE($O16,"_",IF(EXACT(TRIM($B16),""),"",IF(EXACT(CONCATENATE(ROUNDDOWN($C16/10,0),"-",ROUND($C16/10,0)),"0-0"),"0-4",IF(EXACT(CONCATENATE(ROUNDDOWN($C16/10,0),"-",ROUND($C16/10,0)),"0-1"),"5-9",IF(EXACT(CONCATENATE(ROUNDDOWN($C16/10,0),"-",ROUND($C16/10,0)),"1-1"),"10-14",IF(EXACT(CONCATENATE(ROUNDDOWN($C16/10,0),"-",ROUND($C16/10,0)),"1-2"),"15-19",IF(EXACT(CONCATENATE(ROUNDDOWN($C16/10,0),"-",ROUND($C16/10,0)),"2-2"),"20-24",IF(EXACT(CONCATENATE(ROUNDDOWN($C16/10,0),"-",ROUND($C16/10,0)),"2-3"),"25-29",IF(EXACT(CONCATENATE(ROUNDDOWN($C16/10,0),"-",ROUND($C16/10,0)),"3-3"),"30-34",IF(EXACT(CONCATENATE(ROUNDDOWN($C16/10,0),"-",ROUND($C16/10,0)),"3-4"),"35-39",IF(EXACT(CONCATENATE(ROUNDDOWN($C16/10,0),"-",ROUND($C16/10,0)),"4-4"),"40-44",IF(EXACT(CONCATENATE(ROUNDDOWN($C16/10,0),"-",ROUND($C16/10,0)),"4-5"),"45-49",IF(EXACT(CONCATENATE(ROUNDDOWN($C16/10,0),"-",ROUND($C16/10,0)),"5-5"),"50-54",IF(EXACT(CONCATENATE(ROUNDDOWN($C16/10,0),"-",ROUND($C16/10,0)),"5-6"),"55-59",IF(EXACT(CONCATENATE(ROUNDDOWN($C16/10,0),"-",ROUND($C16/10,0)),"6-6"),"60-64",IF(EXACT(CONCATENATE(ROUNDDOWN($C16/10,0),"-",ROUND($C16/10,0)),"6-7"),"65-69",IF(EXACT(CONCATENATE(ROUNDDOWN($C16/10,0),"-",ROUND($C16/10,0)),"7-7"),"70-74",IF(EXACT(CONCATENATE(ROUNDDOWN($C16/10,0),"-",ROUND($C16/10,0)),"7-8"),"75-79",IF(EXACT(CONCATENATE(ROUNDDOWN($C16/10,0),"-",ROUND($C16/10,0)),"8-8"),"80-84",IF(EXACT(CONCATENATE(ROUNDDOWN($C16/10,0),"-",ROUND($C16/10,0)),"8-9"),"85-89","")))))))))))))))))))),$O16),保険料Data!$B:$B,0),CHOOSE(MONTH($M$2),6,7,8,9,10,11,12,1,2,3,4,5)))))</f>
        <v/>
      </c>
      <c r="Q16" s="26"/>
      <c r="R16" s="27" t="str" cm="1">
        <f t="array" ref="R16">IF(EXACT(LEFT($U16,10),"【Warning!】"),"",IF(EXACT(TRIM($M$2),""),"",IF(OR(EXACT($F16,""),EXACT($Q16,"")),"",INDEX(保険料Data!$C:$N,MATCH(IF(OR(EXACT($Q16,"71"),EXACT($Q16,"72"),EXACT($Q16,"81"),EXACT($Q16,"90"),EXACT($Q16,"91"),EXACT($Q16,"102")),CONCATENATE($Q16,"_",IF(EXACT(TRIM($B16),""),"",IF(EXACT(CONCATENATE(ROUNDDOWN($C16/10,0),"-",ROUND($C16/10,0)),"0-0"),"0-4",IF(EXACT(CONCATENATE(ROUNDDOWN($C16/10,0),"-",ROUND($C16/10,0)),"0-1"),"5-9",IF(EXACT(CONCATENATE(ROUNDDOWN($C16/10,0),"-",ROUND($C16/10,0)),"1-1"),"10-14",IF(EXACT(CONCATENATE(ROUNDDOWN($C16/10,0),"-",ROUND($C16/10,0)),"1-2"),"15-19",IF(EXACT(CONCATENATE(ROUNDDOWN($C16/10,0),"-",ROUND($C16/10,0)),"2-2"),"20-24",IF(EXACT(CONCATENATE(ROUNDDOWN($C16/10,0),"-",ROUND($C16/10,0)),"2-3"),"25-29",IF(EXACT(CONCATENATE(ROUNDDOWN($C16/10,0),"-",ROUND($C16/10,0)),"3-3"),"30-34",IF(EXACT(CONCATENATE(ROUNDDOWN($C16/10,0),"-",ROUND($C16/10,0)),"3-4"),"35-39",IF(EXACT(CONCATENATE(ROUNDDOWN($C16/10,0),"-",ROUND($C16/10,0)),"4-4"),"40-44",IF(EXACT(CONCATENATE(ROUNDDOWN($C16/10,0),"-",ROUND($C16/10,0)),"4-5"),"45-49",IF(EXACT(CONCATENATE(ROUNDDOWN($C16/10,0),"-",ROUND($C16/10,0)),"5-5"),"50-54",IF(EXACT(CONCATENATE(ROUNDDOWN($C16/10,0),"-",ROUND($C16/10,0)),"5-6"),"55-59",IF(EXACT(CONCATENATE(ROUNDDOWN($C16/10,0),"-",ROUND($C16/10,0)),"6-6"),"60-64",IF(EXACT(CONCATENATE(ROUNDDOWN($C16/10,0),"-",ROUND($C16/10,0)),"6-7"),"65-69",IF(EXACT(CONCATENATE(ROUNDDOWN($C16/10,0),"-",ROUND($C16/10,0)),"7-7"),"70-74",IF(EXACT(CONCATENATE(ROUNDDOWN($C16/10,0),"-",ROUND($C16/10,0)),"7-8"),"75-79",IF(EXACT(CONCATENATE(ROUNDDOWN($C16/10,0),"-",ROUND($C16/10,0)),"8-8"),"80-84",IF(EXACT(CONCATENATE(ROUNDDOWN($C16/10,0),"-",ROUND($C16/10,0)),"8-9"),"85-89","")))))))))))))))))))),$Q16),保険料Data!$B:$B,0),CHOOSE(MONTH($M$2),6,7,8,9,10,11,12,1,2,3,4,5)))))</f>
        <v/>
      </c>
      <c r="S16" s="27" t="str">
        <f t="shared" si="1"/>
        <v/>
      </c>
      <c r="U16" s="215" t="str" cm="1">
        <f t="array" ref="U16">_xlfn.IFNA(_xlfn.IFS(AND(EXACT(TRIM($B16),""),EXACT(TRIM($D16),""),EXACT(TRIM($E16),""),EXACT(TRIM($G16),""),EXACT(TRIM($I16),""),EXACT(TRIM($K16),""),EXACT(TRIM($M16),""),EXACT(TRIM($O16),""),EXACT(TRIM($Q16),"")),"",EXACT(TRIM($B16),""),"【Warning!】生年月日を入力してください",EXACT(TRIM($D16),""),"【Warning!】ご希望プランを選択してください",AND(EXACT(LEFTB($D16,1),"F"),EXACT(TRIM($G16),""),EXACT(TRIM($I16),""),EXACT(TRIM($K16),""),EXACT(TRIM($M16),""),EXACT(TRIM($O16),""),EXACT(TRIM($Q16),"")),IF(OR(EXACT(TRIM($E16),""),EXACT(TRIM($E16),1)),"","【Warning!】ファミリープランのご加入上限口数は1口です"),AND(EXACT($D16,"SC"),EXACT(TRIM($G16),""),EXACT(TRIM($I16),""),EXACT(TRIM($K16),""),EXACT(TRIM($M16),""),EXACT(TRIM($O16),""),EXACT(TRIM($Q16),"")),IF(AND(OR(EXACT(IF(OR(EXACT($C16,61),EXACT($C16,62),EXACT($C16,63),EXACT($C16,64)),7,ROUND($C16/10,0)),2),EXACT(IF(OR(EXACT($C16,61),EXACT($C16,62),EXACT($C16,63),EXACT($C16,64)),7,ROUND($C16/10,0)),3),EXACT(IF(OR(EXACT($C16,61),EXACT($C16,62),EXACT($C16,63),EXACT($C16,64)),7,ROUND($C16/10,0)),4),EXACT(IF(OR(EXACT($C16,61),EXACT($C16,62),EXACT($C16,63),EXACT($C16,64)),7,ROUND($C16/10,0)),5),EXACT(IF(OR(EXACT($C16,61),EXACT($C16,62),EXACT($C16,63),EXACT($C16,64)),7,ROUND($C16/10,0)),6)),NOT(OR(EXACT($E16,""),EXACT($E16,1),EXACT($E16,2)))),"【Warning!】疾病プランのご加入上限口数は2口です",IF(AND(NOT(OR(EXACT(IF(OR(EXACT($C16,61),EXACT($C16,62),EXACT($C16,63),EXACT($C16,64)),7,ROUND($C16/10,0)),2),EXACT(IF(OR(EXACT($C16,61),EXACT($C16,62),EXACT($C16,63),EXACT($C16,64)),7,ROUND($C16/10,0)),3),EXACT(IF(OR(EXACT($C16,61),EXACT($C16,62),EXACT($C16,63),EXACT($C16,64)),7,ROUND($C16/10,0)),4),EXACT(IF(OR(EXACT($C16,61),EXACT($C16,62),EXACT($C16,63),EXACT($C16,64)),7,ROUND($C16/10,0)),5),EXACT(IF(OR(EXACT($C16,61),EXACT($C16,62),EXACT($C16,63),EXACT($C16,64)),7,ROUND($C16/10,0)),6))),NOT(OR(EXACT($E16,""),EXACT($E16,1)))),"【Warning!】疾病プランのご加入上限口数は1口です","")),AND(OR(EXACT(TRIM($D16),"FB1"),EXACT(TRIM($D16),"FB2"),EXACT(TRIM($D16),"FB3"),EXACT(TRIM($D16),"FB4"),EXACT(TRIM($D16),"FS1"),EXACT(TRIM($D16),"FS2"),EXACT(TRIM($D16),"FS3"),EXACT(TRIM($D16),"FS4")),NOT(AND(EXACT(TRIM($G16),""),EXACT(TRIM($I16),""),EXACT(TRIM($K16),""),EXACT(TRIM($M16),""),EXACT(TRIM($O16),""),EXACT(TRIM($Q16),"")))),IF(OR(EXACT($D16,"SC"),EXACT($D16,"SA"),EXACT($D16,"SS")),"","【Warning!】オプションをセットできるのは自由設計プラン(SC,SA,SS)のみです"),OR(EXACT($D16,"SA"),EXACT($D16,"SS")),IF(OR(EXACT($G16,"61"),EXACT($G16,"62"),EXACT($G16,"71"),EXACT($G16,"72"),EXACT($G16,"81"),EXACT($G16,"90"),EXACT($G16,"91"),EXACT($G16,"102"),EXACT($G16,"111"),EXACT($I16,"61"),EXACT($I16,"62"),EXACT($I16,"71"),EXACT($I16,"72"),EXACT($I16,"81"),EXACT($I16,"90"),EXACT($I16,"91"),EXACT($I16,"102"),EXACT($I16,"111"),EXACT($K16,"61"),EXACT($K16,"62"),EXACT($K16,"71"),EXACT($K16,"72"),EXACT($K16,"81"),EXACT($K16,"90"),EXACT($K16,"91"),EXACT($K16,"102"),EXACT($K16,"111"),EXACT($M16,"61"),EXACT($M16,"62"),EXACT($M16,"71"),EXACT($M16,"72"),EXACT($M16,"81"),EXACT($M16,"90"),EXACT($M16,"91"),EXACT($M16,"102"),EXACT($M16,"111"),EXACT($O16,"61"),EXACT($O16,"62"),EXACT($O16,"71"),EXACT($O16,"72"),EXACT($O16,"81"),EXACT($O16,"90"),EXACT($O16,"91"),EXACT($O16,"102"),EXACT($O16,"111"),EXACT($Q16,"61"),EXACT($Q16,"62"),EXACT($Q16,"71"),EXACT($Q16,"72"),EXACT($Q16,"81"),EXACT($Q16,"90"),EXACT($Q16,"91"),EXACT($Q16,"102"),EXACT($Q16,"111")),"【Warning!】SCにのみセット可(SA・SSにはセット不可)であるオプションが選択されています",""),AND(OR(EXACT($G16,71),EXACT($G16,72),EXACT($I16,71),EXACT($I16,72),EXACT($K16,71),EXACT($K16,72),EXACT($M16,71),EXACT($M16,72),EXACT($O16,71),EXACT($O16,72),EXACT($Q16,71),EXACT($Q16,72)),OR(EXACT($G16,90),EXACT($G16,91),EXACT($I16,90),EXACT($I16,91),EXACT($K16,90),EXACT($K16,91),EXACT($M16,90),EXACT($M16,91),EXACT($O16,90),EXACT($O16,91),EXACT($Q16,90),EXACT($Q16,91))),"【Warning!】がん診断保険金(71,72)と八大疾病一時金(90,91)は同時セット不可です"),"")</f>
        <v/>
      </c>
    </row>
    <row r="17" spans="1:21" s="13" customFormat="1" ht="26.25" customHeight="1">
      <c r="A17" s="21">
        <v>13</v>
      </c>
      <c r="B17" s="24"/>
      <c r="C17" s="25" t="str">
        <f t="shared" ref="C17" si="3">IF(EXACT($B17,""),"",YEAR(DATE(LEFTB($A$1,4),8,1))+IF((MONTH(DATE(LEFTB($A$1,4),8,1))+IF((DAY(DATE(LEFTB($A$1,4),8,1))-DAY($B17))-ABS(DAY(DATE(LEFTB($A$1,4),8,1))-DAY($B17)),-1,0)-MONTH($B17))-ABS(MONTH(DATE(LEFTB($A$1,4),8,1))+IF((DAY(DATE(LEFTB($A$1,4),8,1))-DAY($B17))-ABS(DAY(DATE(LEFTB($A$1,4),8,1))-DAY($B17)),-1,0)-MONTH($B17)),-1,0)-YEAR($B17))</f>
        <v/>
      </c>
      <c r="D17" s="26"/>
      <c r="E17" s="26"/>
      <c r="F17" s="27" t="str" cm="1">
        <f t="array" ref="F17">IF(EXACT(LEFT($U17,10),"【Warning!】"),"",IF(EXACT(TRIM($M$2),""),"",IF(OR(EXACT(TRIM($B17),""),EXACT(TRIM($D17),""),EXACT(TRIM($E17),"")),"",$E17*INDEX(保険料Data!$C:$N,MATCH(IF(EXACT($D17,"SC"),CONCATENATE($D17,"_",IF(EXACT(TRIM($B17),""),"",IF(EXACT(CONCATENATE(ROUNDDOWN($C17/10,0),"-",ROUND($C17/10,0)),"0-0"),"0-4",IF(EXACT(CONCATENATE(ROUNDDOWN($C17/10,0),"-",ROUND($C17/10,0)),"0-1"),"5-9",IF(EXACT(CONCATENATE(ROUNDDOWN($C17/10,0),"-",ROUND($C17/10,0)),"1-1"),"10-14",IF(EXACT(CONCATENATE(ROUNDDOWN($C17/10,0),"-",ROUND($C17/10,0)),"1-2"),"15-19",IF(EXACT(CONCATENATE(ROUNDDOWN($C17/10,0),"-",ROUND($C17/10,0)),"2-2"),"20-24",IF(EXACT(CONCATENATE(ROUNDDOWN($C17/10,0),"-",ROUND($C17/10,0)),"2-3"),"25-29",IF(EXACT(CONCATENATE(ROUNDDOWN($C17/10,0),"-",ROUND($C17/10,0)),"3-3"),"30-34",IF(EXACT(CONCATENATE(ROUNDDOWN($C17/10,0),"-",ROUND($C17/10,0)),"3-4"),"35-39",IF(EXACT(CONCATENATE(ROUNDDOWN($C17/10,0),"-",ROUND($C17/10,0)),"4-4"),"40-44",IF(EXACT(CONCATENATE(ROUNDDOWN($C17/10,0),"-",ROUND($C17/10,0)),"4-5"),"45-49",IF(EXACT(CONCATENATE(ROUNDDOWN($C17/10,0),"-",ROUND($C17/10,0)),"5-5"),"50-54",IF(EXACT(CONCATENATE(ROUNDDOWN($C17/10,0),"-",ROUND($C17/10,0)),"5-6"),"55-59",IF(EXACT(CONCATENATE(ROUNDDOWN($C17/10,0),"-",ROUND($C17/10,0)),"6-6"),"60-64",IF(EXACT(CONCATENATE(ROUNDDOWN($C17/10,0),"-",ROUND($C17/10,0)),"6-7"),"65-69",IF(EXACT(CONCATENATE(ROUNDDOWN($C17/10,0),"-",ROUND($C17/10,0)),"7-7"),"70-74",IF(EXACT(CONCATENATE(ROUNDDOWN($C17/10,0),"-",ROUND($C17/10,0)),"7-8"),"75-79",IF(EXACT(CONCATENATE(ROUNDDOWN($C17/10,0),"-",ROUND($C17/10,0)),"8-8"),"80-84",IF(EXACT(CONCATENATE(ROUNDDOWN($C17/10,0),"-",ROUND($C17/10,0)),"8-9"),"85-89","")))))))))))))))))))),$D17),保険料Data!$B:$B,0),CHOOSE(MONTH($M$2),6,7,8,9,10,11,12,1,2,3,4,5)))))</f>
        <v/>
      </c>
      <c r="G17" s="26"/>
      <c r="H17" s="27" t="str" cm="1">
        <f t="array" ref="H17">IF(EXACT(LEFT($U17,10),"【Warning!】"),"",IF(EXACT(TRIM($M$2),""),"",IF(OR(EXACT($F17,""),EXACT($G17,"")),"",INDEX(保険料Data!$C:$N,MATCH(IF(OR(EXACT($G17,"71"),EXACT($G17,"72"),EXACT($G17,"81"),EXACT($G17,"90"),EXACT($G17,"91"),EXACT($G17,"102")),CONCATENATE($G17,"_",IF(EXACT(TRIM($B17),""),"",IF(EXACT(CONCATENATE(ROUNDDOWN($C17/10,0),"-",ROUND($C17/10,0)),"0-0"),"0-4",IF(EXACT(CONCATENATE(ROUNDDOWN($C17/10,0),"-",ROUND($C17/10,0)),"0-1"),"5-9",IF(EXACT(CONCATENATE(ROUNDDOWN($C17/10,0),"-",ROUND($C17/10,0)),"1-1"),"10-14",IF(EXACT(CONCATENATE(ROUNDDOWN($C17/10,0),"-",ROUND($C17/10,0)),"1-2"),"15-19",IF(EXACT(CONCATENATE(ROUNDDOWN($C17/10,0),"-",ROUND($C17/10,0)),"2-2"),"20-24",IF(EXACT(CONCATENATE(ROUNDDOWN($C17/10,0),"-",ROUND($C17/10,0)),"2-3"),"25-29",IF(EXACT(CONCATENATE(ROUNDDOWN($C17/10,0),"-",ROUND($C17/10,0)),"3-3"),"30-34",IF(EXACT(CONCATENATE(ROUNDDOWN($C17/10,0),"-",ROUND($C17/10,0)),"3-4"),"35-39",IF(EXACT(CONCATENATE(ROUNDDOWN($C17/10,0),"-",ROUND($C17/10,0)),"4-4"),"40-44",IF(EXACT(CONCATENATE(ROUNDDOWN($C17/10,0),"-",ROUND($C17/10,0)),"4-5"),"45-49",IF(EXACT(CONCATENATE(ROUNDDOWN($C17/10,0),"-",ROUND($C17/10,0)),"5-5"),"50-54",IF(EXACT(CONCATENATE(ROUNDDOWN($C17/10,0),"-",ROUND($C17/10,0)),"5-6"),"55-59",IF(EXACT(CONCATENATE(ROUNDDOWN($C17/10,0),"-",ROUND($C17/10,0)),"6-6"),"60-64",IF(EXACT(CONCATENATE(ROUNDDOWN($C17/10,0),"-",ROUND($C17/10,0)),"6-7"),"65-69",IF(EXACT(CONCATENATE(ROUNDDOWN($C17/10,0),"-",ROUND($C17/10,0)),"7-7"),"70-74",IF(EXACT(CONCATENATE(ROUNDDOWN($C17/10,0),"-",ROUND($C17/10,0)),"7-8"),"75-79",IF(EXACT(CONCATENATE(ROUNDDOWN($C17/10,0),"-",ROUND($C17/10,0)),"8-8"),"80-84",IF(EXACT(CONCATENATE(ROUNDDOWN($C17/10,0),"-",ROUND($C17/10,0)),"8-9"),"85-89","")))))))))))))))))))),$G17),保険料Data!$B:$B,0),CHOOSE(MONTH($M$2),6,7,8,9,10,11,12,1,2,3,4,5)))))</f>
        <v/>
      </c>
      <c r="I17" s="26"/>
      <c r="J17" s="27" t="str" cm="1">
        <f t="array" ref="J17">IF(EXACT(LEFT($U17,10),"【Warning!】"),"",IF(EXACT(TRIM($M$2),""),"",IF(OR(EXACT($F17,""),EXACT($I17,"")),"",INDEX(保険料Data!$C:$N,MATCH(IF(OR(EXACT($I17,"71"),EXACT($I17,"72"),EXACT($I17,"81"),EXACT($I17,"90"),EXACT($I17,"91"),EXACT($I17,"102")),CONCATENATE($I17,"_",IF(EXACT(TRIM($B17),""),"",IF(EXACT(CONCATENATE(ROUNDDOWN($C17/10,0),"-",ROUND($C17/10,0)),"0-0"),"0-4",IF(EXACT(CONCATENATE(ROUNDDOWN($C17/10,0),"-",ROUND($C17/10,0)),"0-1"),"5-9",IF(EXACT(CONCATENATE(ROUNDDOWN($C17/10,0),"-",ROUND($C17/10,0)),"1-1"),"10-14",IF(EXACT(CONCATENATE(ROUNDDOWN($C17/10,0),"-",ROUND($C17/10,0)),"1-2"),"15-19",IF(EXACT(CONCATENATE(ROUNDDOWN($C17/10,0),"-",ROUND($C17/10,0)),"2-2"),"20-24",IF(EXACT(CONCATENATE(ROUNDDOWN($C17/10,0),"-",ROUND($C17/10,0)),"2-3"),"25-29",IF(EXACT(CONCATENATE(ROUNDDOWN($C17/10,0),"-",ROUND($C17/10,0)),"3-3"),"30-34",IF(EXACT(CONCATENATE(ROUNDDOWN($C17/10,0),"-",ROUND($C17/10,0)),"3-4"),"35-39",IF(EXACT(CONCATENATE(ROUNDDOWN($C17/10,0),"-",ROUND($C17/10,0)),"4-4"),"40-44",IF(EXACT(CONCATENATE(ROUNDDOWN($C17/10,0),"-",ROUND($C17/10,0)),"4-5"),"45-49",IF(EXACT(CONCATENATE(ROUNDDOWN($C17/10,0),"-",ROUND($C17/10,0)),"5-5"),"50-54",IF(EXACT(CONCATENATE(ROUNDDOWN($C17/10,0),"-",ROUND($C17/10,0)),"5-6"),"55-59",IF(EXACT(CONCATENATE(ROUNDDOWN($C17/10,0),"-",ROUND($C17/10,0)),"6-6"),"60-64",IF(EXACT(CONCATENATE(ROUNDDOWN($C17/10,0),"-",ROUND($C17/10,0)),"6-7"),"65-69",IF(EXACT(CONCATENATE(ROUNDDOWN($C17/10,0),"-",ROUND($C17/10,0)),"7-7"),"70-74",IF(EXACT(CONCATENATE(ROUNDDOWN($C17/10,0),"-",ROUND($C17/10,0)),"7-8"),"75-79",IF(EXACT(CONCATENATE(ROUNDDOWN($C17/10,0),"-",ROUND($C17/10,0)),"8-8"),"80-84",IF(EXACT(CONCATENATE(ROUNDDOWN($C17/10,0),"-",ROUND($C17/10,0)),"8-9"),"85-89","")))))))))))))))))))),$I17),保険料Data!$B:$B,0),CHOOSE(MONTH($M$2),6,7,8,9,10,11,12,1,2,3,4,5)))))</f>
        <v/>
      </c>
      <c r="K17" s="26"/>
      <c r="L17" s="27" t="str" cm="1">
        <f t="array" ref="L17">IF(EXACT(LEFT($U17,10),"【Warning!】"),"",IF(EXACT(TRIM($M$2),""),"",IF(OR(EXACT($F17,""),EXACT($K17,"")),"",INDEX(保険料Data!$C:$N,MATCH(IF(OR(EXACT($K17,"71"),EXACT($K17,"72"),EXACT($K17,"81"),EXACT($K17,"90"),EXACT($K17,"91"),EXACT($K17,"102")),CONCATENATE($K17,"_",IF(EXACT(TRIM($B17),""),"",IF(EXACT(CONCATENATE(ROUNDDOWN($C17/10,0),"-",ROUND($C17/10,0)),"0-0"),"0-4",IF(EXACT(CONCATENATE(ROUNDDOWN($C17/10,0),"-",ROUND($C17/10,0)),"0-1"),"5-9",IF(EXACT(CONCATENATE(ROUNDDOWN($C17/10,0),"-",ROUND($C17/10,0)),"1-1"),"10-14",IF(EXACT(CONCATENATE(ROUNDDOWN($C17/10,0),"-",ROUND($C17/10,0)),"1-2"),"15-19",IF(EXACT(CONCATENATE(ROUNDDOWN($C17/10,0),"-",ROUND($C17/10,0)),"2-2"),"20-24",IF(EXACT(CONCATENATE(ROUNDDOWN($C17/10,0),"-",ROUND($C17/10,0)),"2-3"),"25-29",IF(EXACT(CONCATENATE(ROUNDDOWN($C17/10,0),"-",ROUND($C17/10,0)),"3-3"),"30-34",IF(EXACT(CONCATENATE(ROUNDDOWN($C17/10,0),"-",ROUND($C17/10,0)),"3-4"),"35-39",IF(EXACT(CONCATENATE(ROUNDDOWN($C17/10,0),"-",ROUND($C17/10,0)),"4-4"),"40-44",IF(EXACT(CONCATENATE(ROUNDDOWN($C17/10,0),"-",ROUND($C17/10,0)),"4-5"),"45-49",IF(EXACT(CONCATENATE(ROUNDDOWN($C17/10,0),"-",ROUND($C17/10,0)),"5-5"),"50-54",IF(EXACT(CONCATENATE(ROUNDDOWN($C17/10,0),"-",ROUND($C17/10,0)),"5-6"),"55-59",IF(EXACT(CONCATENATE(ROUNDDOWN($C17/10,0),"-",ROUND($C17/10,0)),"6-6"),"60-64",IF(EXACT(CONCATENATE(ROUNDDOWN($C17/10,0),"-",ROUND($C17/10,0)),"6-7"),"65-69",IF(EXACT(CONCATENATE(ROUNDDOWN($C17/10,0),"-",ROUND($C17/10,0)),"7-7"),"70-74",IF(EXACT(CONCATENATE(ROUNDDOWN($C17/10,0),"-",ROUND($C17/10,0)),"7-8"),"75-79",IF(EXACT(CONCATENATE(ROUNDDOWN($C17/10,0),"-",ROUND($C17/10,0)),"8-8"),"80-84",IF(EXACT(CONCATENATE(ROUNDDOWN($C17/10,0),"-",ROUND($C17/10,0)),"8-9"),"85-89","")))))))))))))))))))),$K17),保険料Data!$B:$B,0),CHOOSE(MONTH($M$2),6,7,8,9,10,11,12,1,2,3,4,5)))))</f>
        <v/>
      </c>
      <c r="M17" s="26"/>
      <c r="N17" s="27" t="str" cm="1">
        <f t="array" ref="N17">IF(EXACT(LEFT($U17,10),"【Warning!】"),"",IF(EXACT(TRIM($M$2),""),"",IF(OR(EXACT($F17,""),EXACT($M17,"")),"",INDEX(保険料Data!$C:$N,MATCH(IF(OR(EXACT($M17,"71"),EXACT($M17,"72"),EXACT($M17,"81"),EXACT($M17,"90"),EXACT($M17,"91"),EXACT($M17,"102")),CONCATENATE($M17,"_",IF(EXACT(TRIM($B17),""),"",IF(EXACT(CONCATENATE(ROUNDDOWN($C17/10,0),"-",ROUND($C17/10,0)),"0-0"),"0-4",IF(EXACT(CONCATENATE(ROUNDDOWN($C17/10,0),"-",ROUND($C17/10,0)),"0-1"),"5-9",IF(EXACT(CONCATENATE(ROUNDDOWN($C17/10,0),"-",ROUND($C17/10,0)),"1-1"),"10-14",IF(EXACT(CONCATENATE(ROUNDDOWN($C17/10,0),"-",ROUND($C17/10,0)),"1-2"),"15-19",IF(EXACT(CONCATENATE(ROUNDDOWN($C17/10,0),"-",ROUND($C17/10,0)),"2-2"),"20-24",IF(EXACT(CONCATENATE(ROUNDDOWN($C17/10,0),"-",ROUND($C17/10,0)),"2-3"),"25-29",IF(EXACT(CONCATENATE(ROUNDDOWN($C17/10,0),"-",ROUND($C17/10,0)),"3-3"),"30-34",IF(EXACT(CONCATENATE(ROUNDDOWN($C17/10,0),"-",ROUND($C17/10,0)),"3-4"),"35-39",IF(EXACT(CONCATENATE(ROUNDDOWN($C17/10,0),"-",ROUND($C17/10,0)),"4-4"),"40-44",IF(EXACT(CONCATENATE(ROUNDDOWN($C17/10,0),"-",ROUND($C17/10,0)),"4-5"),"45-49",IF(EXACT(CONCATENATE(ROUNDDOWN($C17/10,0),"-",ROUND($C17/10,0)),"5-5"),"50-54",IF(EXACT(CONCATENATE(ROUNDDOWN($C17/10,0),"-",ROUND($C17/10,0)),"5-6"),"55-59",IF(EXACT(CONCATENATE(ROUNDDOWN($C17/10,0),"-",ROUND($C17/10,0)),"6-6"),"60-64",IF(EXACT(CONCATENATE(ROUNDDOWN($C17/10,0),"-",ROUND($C17/10,0)),"6-7"),"65-69",IF(EXACT(CONCATENATE(ROUNDDOWN($C17/10,0),"-",ROUND($C17/10,0)),"7-7"),"70-74",IF(EXACT(CONCATENATE(ROUNDDOWN($C17/10,0),"-",ROUND($C17/10,0)),"7-8"),"75-79",IF(EXACT(CONCATENATE(ROUNDDOWN($C17/10,0),"-",ROUND($C17/10,0)),"8-8"),"80-84",IF(EXACT(CONCATENATE(ROUNDDOWN($C17/10,0),"-",ROUND($C17/10,0)),"8-9"),"85-89","")))))))))))))))))))),$M17),保険料Data!$B:$B,0),CHOOSE(MONTH($M$2),6,7,8,9,10,11,12,1,2,3,4,5)))))</f>
        <v/>
      </c>
      <c r="O17" s="26"/>
      <c r="P17" s="27" t="str" cm="1">
        <f t="array" ref="P17">IF(EXACT(LEFT($U17,10),"【Warning!】"),"",IF(EXACT(TRIM($M$2),""),"",IF(OR(EXACT($F17,""),EXACT($O17,"")),"",INDEX(保険料Data!$C:$N,MATCH(IF(OR(EXACT($O17,"71"),EXACT($O17,"72"),EXACT($O17,"81"),EXACT($O17,"90"),EXACT($O17,"91"),EXACT($O17,"102")),CONCATENATE($O17,"_",IF(EXACT(TRIM($B17),""),"",IF(EXACT(CONCATENATE(ROUNDDOWN($C17/10,0),"-",ROUND($C17/10,0)),"0-0"),"0-4",IF(EXACT(CONCATENATE(ROUNDDOWN($C17/10,0),"-",ROUND($C17/10,0)),"0-1"),"5-9",IF(EXACT(CONCATENATE(ROUNDDOWN($C17/10,0),"-",ROUND($C17/10,0)),"1-1"),"10-14",IF(EXACT(CONCATENATE(ROUNDDOWN($C17/10,0),"-",ROUND($C17/10,0)),"1-2"),"15-19",IF(EXACT(CONCATENATE(ROUNDDOWN($C17/10,0),"-",ROUND($C17/10,0)),"2-2"),"20-24",IF(EXACT(CONCATENATE(ROUNDDOWN($C17/10,0),"-",ROUND($C17/10,0)),"2-3"),"25-29",IF(EXACT(CONCATENATE(ROUNDDOWN($C17/10,0),"-",ROUND($C17/10,0)),"3-3"),"30-34",IF(EXACT(CONCATENATE(ROUNDDOWN($C17/10,0),"-",ROUND($C17/10,0)),"3-4"),"35-39",IF(EXACT(CONCATENATE(ROUNDDOWN($C17/10,0),"-",ROUND($C17/10,0)),"4-4"),"40-44",IF(EXACT(CONCATENATE(ROUNDDOWN($C17/10,0),"-",ROUND($C17/10,0)),"4-5"),"45-49",IF(EXACT(CONCATENATE(ROUNDDOWN($C17/10,0),"-",ROUND($C17/10,0)),"5-5"),"50-54",IF(EXACT(CONCATENATE(ROUNDDOWN($C17/10,0),"-",ROUND($C17/10,0)),"5-6"),"55-59",IF(EXACT(CONCATENATE(ROUNDDOWN($C17/10,0),"-",ROUND($C17/10,0)),"6-6"),"60-64",IF(EXACT(CONCATENATE(ROUNDDOWN($C17/10,0),"-",ROUND($C17/10,0)),"6-7"),"65-69",IF(EXACT(CONCATENATE(ROUNDDOWN($C17/10,0),"-",ROUND($C17/10,0)),"7-7"),"70-74",IF(EXACT(CONCATENATE(ROUNDDOWN($C17/10,0),"-",ROUND($C17/10,0)),"7-8"),"75-79",IF(EXACT(CONCATENATE(ROUNDDOWN($C17/10,0),"-",ROUND($C17/10,0)),"8-8"),"80-84",IF(EXACT(CONCATENATE(ROUNDDOWN($C17/10,0),"-",ROUND($C17/10,0)),"8-9"),"85-89","")))))))))))))))))))),$O17),保険料Data!$B:$B,0),CHOOSE(MONTH($M$2),6,7,8,9,10,11,12,1,2,3,4,5)))))</f>
        <v/>
      </c>
      <c r="Q17" s="26"/>
      <c r="R17" s="27" t="str" cm="1">
        <f t="array" ref="R17">IF(EXACT(LEFT($U17,10),"【Warning!】"),"",IF(EXACT(TRIM($M$2),""),"",IF(OR(EXACT($F17,""),EXACT($Q17,"")),"",INDEX(保険料Data!$C:$N,MATCH(IF(OR(EXACT($Q17,"71"),EXACT($Q17,"72"),EXACT($Q17,"81"),EXACT($Q17,"90"),EXACT($Q17,"91"),EXACT($Q17,"102")),CONCATENATE($Q17,"_",IF(EXACT(TRIM($B17),""),"",IF(EXACT(CONCATENATE(ROUNDDOWN($C17/10,0),"-",ROUND($C17/10,0)),"0-0"),"0-4",IF(EXACT(CONCATENATE(ROUNDDOWN($C17/10,0),"-",ROUND($C17/10,0)),"0-1"),"5-9",IF(EXACT(CONCATENATE(ROUNDDOWN($C17/10,0),"-",ROUND($C17/10,0)),"1-1"),"10-14",IF(EXACT(CONCATENATE(ROUNDDOWN($C17/10,0),"-",ROUND($C17/10,0)),"1-2"),"15-19",IF(EXACT(CONCATENATE(ROUNDDOWN($C17/10,0),"-",ROUND($C17/10,0)),"2-2"),"20-24",IF(EXACT(CONCATENATE(ROUNDDOWN($C17/10,0),"-",ROUND($C17/10,0)),"2-3"),"25-29",IF(EXACT(CONCATENATE(ROUNDDOWN($C17/10,0),"-",ROUND($C17/10,0)),"3-3"),"30-34",IF(EXACT(CONCATENATE(ROUNDDOWN($C17/10,0),"-",ROUND($C17/10,0)),"3-4"),"35-39",IF(EXACT(CONCATENATE(ROUNDDOWN($C17/10,0),"-",ROUND($C17/10,0)),"4-4"),"40-44",IF(EXACT(CONCATENATE(ROUNDDOWN($C17/10,0),"-",ROUND($C17/10,0)),"4-5"),"45-49",IF(EXACT(CONCATENATE(ROUNDDOWN($C17/10,0),"-",ROUND($C17/10,0)),"5-5"),"50-54",IF(EXACT(CONCATENATE(ROUNDDOWN($C17/10,0),"-",ROUND($C17/10,0)),"5-6"),"55-59",IF(EXACT(CONCATENATE(ROUNDDOWN($C17/10,0),"-",ROUND($C17/10,0)),"6-6"),"60-64",IF(EXACT(CONCATENATE(ROUNDDOWN($C17/10,0),"-",ROUND($C17/10,0)),"6-7"),"65-69",IF(EXACT(CONCATENATE(ROUNDDOWN($C17/10,0),"-",ROUND($C17/10,0)),"7-7"),"70-74",IF(EXACT(CONCATENATE(ROUNDDOWN($C17/10,0),"-",ROUND($C17/10,0)),"7-8"),"75-79",IF(EXACT(CONCATENATE(ROUNDDOWN($C17/10,0),"-",ROUND($C17/10,0)),"8-8"),"80-84",IF(EXACT(CONCATENATE(ROUNDDOWN($C17/10,0),"-",ROUND($C17/10,0)),"8-9"),"85-89","")))))))))))))))))))),$Q17),保険料Data!$B:$B,0),CHOOSE(MONTH($M$2),6,7,8,9,10,11,12,1,2,3,4,5)))))</f>
        <v/>
      </c>
      <c r="S17" s="27" t="str">
        <f t="shared" si="1"/>
        <v/>
      </c>
      <c r="U17" s="215" t="str" cm="1">
        <f t="array" ref="U17">_xlfn.IFNA(_xlfn.IFS(AND(EXACT(TRIM($B17),""),EXACT(TRIM($D17),""),EXACT(TRIM($E17),""),EXACT(TRIM($G17),""),EXACT(TRIM($I17),""),EXACT(TRIM($K17),""),EXACT(TRIM($M17),""),EXACT(TRIM($O17),""),EXACT(TRIM($Q17),"")),"",EXACT(TRIM($B17),""),"【Warning!】生年月日を入力してください",EXACT(TRIM($D17),""),"【Warning!】ご希望プランを選択してください",AND(EXACT(LEFTB($D17,1),"F"),EXACT(TRIM($G17),""),EXACT(TRIM($I17),""),EXACT(TRIM($K17),""),EXACT(TRIM($M17),""),EXACT(TRIM($O17),""),EXACT(TRIM($Q17),"")),IF(OR(EXACT(TRIM($E17),""),EXACT(TRIM($E17),1)),"","【Warning!】ファミリープランのご加入上限口数は1口です"),AND(EXACT($D17,"SC"),EXACT(TRIM($G17),""),EXACT(TRIM($I17),""),EXACT(TRIM($K17),""),EXACT(TRIM($M17),""),EXACT(TRIM($O17),""),EXACT(TRIM($Q17),"")),IF(AND(OR(EXACT(IF(OR(EXACT($C17,61),EXACT($C17,62),EXACT($C17,63),EXACT($C17,64)),7,ROUND($C17/10,0)),2),EXACT(IF(OR(EXACT($C17,61),EXACT($C17,62),EXACT($C17,63),EXACT($C17,64)),7,ROUND($C17/10,0)),3),EXACT(IF(OR(EXACT($C17,61),EXACT($C17,62),EXACT($C17,63),EXACT($C17,64)),7,ROUND($C17/10,0)),4),EXACT(IF(OR(EXACT($C17,61),EXACT($C17,62),EXACT($C17,63),EXACT($C17,64)),7,ROUND($C17/10,0)),5),EXACT(IF(OR(EXACT($C17,61),EXACT($C17,62),EXACT($C17,63),EXACT($C17,64)),7,ROUND($C17/10,0)),6)),NOT(OR(EXACT($E17,""),EXACT($E17,1),EXACT($E17,2)))),"【Warning!】疾病プランのご加入上限口数は2口です",IF(AND(NOT(OR(EXACT(IF(OR(EXACT($C17,61),EXACT($C17,62),EXACT($C17,63),EXACT($C17,64)),7,ROUND($C17/10,0)),2),EXACT(IF(OR(EXACT($C17,61),EXACT($C17,62),EXACT($C17,63),EXACT($C17,64)),7,ROUND($C17/10,0)),3),EXACT(IF(OR(EXACT($C17,61),EXACT($C17,62),EXACT($C17,63),EXACT($C17,64)),7,ROUND($C17/10,0)),4),EXACT(IF(OR(EXACT($C17,61),EXACT($C17,62),EXACT($C17,63),EXACT($C17,64)),7,ROUND($C17/10,0)),5),EXACT(IF(OR(EXACT($C17,61),EXACT($C17,62),EXACT($C17,63),EXACT($C17,64)),7,ROUND($C17/10,0)),6))),NOT(OR(EXACT($E17,""),EXACT($E17,1)))),"【Warning!】疾病プランのご加入上限口数は1口です","")),AND(OR(EXACT(TRIM($D17),"FB1"),EXACT(TRIM($D17),"FB2"),EXACT(TRIM($D17),"FB3"),EXACT(TRIM($D17),"FB4"),EXACT(TRIM($D17),"FS1"),EXACT(TRIM($D17),"FS2"),EXACT(TRIM($D17),"FS3"),EXACT(TRIM($D17),"FS4")),NOT(AND(EXACT(TRIM($G17),""),EXACT(TRIM($I17),""),EXACT(TRIM($K17),""),EXACT(TRIM($M17),""),EXACT(TRIM($O17),""),EXACT(TRIM($Q17),"")))),IF(OR(EXACT($D17,"SC"),EXACT($D17,"SA"),EXACT($D17,"SS")),"","【Warning!】オプションをセットできるのは自由設計プラン(SC,SA,SS)のみです"),OR(EXACT($D17,"SA"),EXACT($D17,"SS")),IF(OR(EXACT($G17,"61"),EXACT($G17,"62"),EXACT($G17,"71"),EXACT($G17,"72"),EXACT($G17,"81"),EXACT($G17,"90"),EXACT($G17,"91"),EXACT($G17,"102"),EXACT($G17,"111"),EXACT($I17,"61"),EXACT($I17,"62"),EXACT($I17,"71"),EXACT($I17,"72"),EXACT($I17,"81"),EXACT($I17,"90"),EXACT($I17,"91"),EXACT($I17,"102"),EXACT($I17,"111"),EXACT($K17,"61"),EXACT($K17,"62"),EXACT($K17,"71"),EXACT($K17,"72"),EXACT($K17,"81"),EXACT($K17,"90"),EXACT($K17,"91"),EXACT($K17,"102"),EXACT($K17,"111"),EXACT($M17,"61"),EXACT($M17,"62"),EXACT($M17,"71"),EXACT($M17,"72"),EXACT($M17,"81"),EXACT($M17,"90"),EXACT($M17,"91"),EXACT($M17,"102"),EXACT($M17,"111"),EXACT($O17,"61"),EXACT($O17,"62"),EXACT($O17,"71"),EXACT($O17,"72"),EXACT($O17,"81"),EXACT($O17,"90"),EXACT($O17,"91"),EXACT($O17,"102"),EXACT($O17,"111"),EXACT($Q17,"61"),EXACT($Q17,"62"),EXACT($Q17,"71"),EXACT($Q17,"72"),EXACT($Q17,"81"),EXACT($Q17,"90"),EXACT($Q17,"91"),EXACT($Q17,"102"),EXACT($Q17,"111")),"【Warning!】SCにのみセット可(SA・SSにはセット不可)であるオプションが選択されています",""),AND(OR(EXACT($G17,71),EXACT($G17,72),EXACT($I17,71),EXACT($I17,72),EXACT($K17,71),EXACT($K17,72),EXACT($M17,71),EXACT($M17,72),EXACT($O17,71),EXACT($O17,72),EXACT($Q17,71),EXACT($Q17,72)),OR(EXACT($G17,90),EXACT($G17,91),EXACT($I17,90),EXACT($I17,91),EXACT($K17,90),EXACT($K17,91),EXACT($M17,90),EXACT($M17,91),EXACT($O17,90),EXACT($O17,91),EXACT($Q17,90),EXACT($Q17,91))),"【Warning!】がん診断保険金(71,72)と八大疾病一時金(90,91)は同時セット不可です"),"")</f>
        <v/>
      </c>
    </row>
    <row r="18" spans="1:21" s="13" customFormat="1" ht="26.25" customHeight="1">
      <c r="A18" s="21">
        <v>14</v>
      </c>
      <c r="B18" s="24"/>
      <c r="C18" s="25" t="str">
        <f t="shared" si="0"/>
        <v/>
      </c>
      <c r="D18" s="26"/>
      <c r="E18" s="26"/>
      <c r="F18" s="27" t="str" cm="1">
        <f t="array" ref="F18">IF(EXACT(LEFT($U18,10),"【Warning!】"),"",IF(EXACT(TRIM($M$2),""),"",IF(OR(EXACT(TRIM($B18),""),EXACT(TRIM($D18),""),EXACT(TRIM($E18),"")),"",$E18*INDEX(保険料Data!$C:$N,MATCH(IF(EXACT($D18,"SC"),CONCATENATE($D18,"_",IF(EXACT(TRIM($B18),""),"",IF(EXACT(CONCATENATE(ROUNDDOWN($C18/10,0),"-",ROUND($C18/10,0)),"0-0"),"0-4",IF(EXACT(CONCATENATE(ROUNDDOWN($C18/10,0),"-",ROUND($C18/10,0)),"0-1"),"5-9",IF(EXACT(CONCATENATE(ROUNDDOWN($C18/10,0),"-",ROUND($C18/10,0)),"1-1"),"10-14",IF(EXACT(CONCATENATE(ROUNDDOWN($C18/10,0),"-",ROUND($C18/10,0)),"1-2"),"15-19",IF(EXACT(CONCATENATE(ROUNDDOWN($C18/10,0),"-",ROUND($C18/10,0)),"2-2"),"20-24",IF(EXACT(CONCATENATE(ROUNDDOWN($C18/10,0),"-",ROUND($C18/10,0)),"2-3"),"25-29",IF(EXACT(CONCATENATE(ROUNDDOWN($C18/10,0),"-",ROUND($C18/10,0)),"3-3"),"30-34",IF(EXACT(CONCATENATE(ROUNDDOWN($C18/10,0),"-",ROUND($C18/10,0)),"3-4"),"35-39",IF(EXACT(CONCATENATE(ROUNDDOWN($C18/10,0),"-",ROUND($C18/10,0)),"4-4"),"40-44",IF(EXACT(CONCATENATE(ROUNDDOWN($C18/10,0),"-",ROUND($C18/10,0)),"4-5"),"45-49",IF(EXACT(CONCATENATE(ROUNDDOWN($C18/10,0),"-",ROUND($C18/10,0)),"5-5"),"50-54",IF(EXACT(CONCATENATE(ROUNDDOWN($C18/10,0),"-",ROUND($C18/10,0)),"5-6"),"55-59",IF(EXACT(CONCATENATE(ROUNDDOWN($C18/10,0),"-",ROUND($C18/10,0)),"6-6"),"60-64",IF(EXACT(CONCATENATE(ROUNDDOWN($C18/10,0),"-",ROUND($C18/10,0)),"6-7"),"65-69",IF(EXACT(CONCATENATE(ROUNDDOWN($C18/10,0),"-",ROUND($C18/10,0)),"7-7"),"70-74",IF(EXACT(CONCATENATE(ROUNDDOWN($C18/10,0),"-",ROUND($C18/10,0)),"7-8"),"75-79",IF(EXACT(CONCATENATE(ROUNDDOWN($C18/10,0),"-",ROUND($C18/10,0)),"8-8"),"80-84",IF(EXACT(CONCATENATE(ROUNDDOWN($C18/10,0),"-",ROUND($C18/10,0)),"8-9"),"85-89","")))))))))))))))))))),$D18),保険料Data!$B:$B,0),CHOOSE(MONTH($M$2),6,7,8,9,10,11,12,1,2,3,4,5)))))</f>
        <v/>
      </c>
      <c r="G18" s="26"/>
      <c r="H18" s="27" t="str" cm="1">
        <f t="array" ref="H18">IF(EXACT(LEFT($U18,10),"【Warning!】"),"",IF(EXACT(TRIM($M$2),""),"",IF(OR(EXACT($F18,""),EXACT($G18,"")),"",INDEX(保険料Data!$C:$N,MATCH(IF(OR(EXACT($G18,"71"),EXACT($G18,"72"),EXACT($G18,"81"),EXACT($G18,"90"),EXACT($G18,"91"),EXACT($G18,"102")),CONCATENATE($G18,"_",IF(EXACT(TRIM($B18),""),"",IF(EXACT(CONCATENATE(ROUNDDOWN($C18/10,0),"-",ROUND($C18/10,0)),"0-0"),"0-4",IF(EXACT(CONCATENATE(ROUNDDOWN($C18/10,0),"-",ROUND($C18/10,0)),"0-1"),"5-9",IF(EXACT(CONCATENATE(ROUNDDOWN($C18/10,0),"-",ROUND($C18/10,0)),"1-1"),"10-14",IF(EXACT(CONCATENATE(ROUNDDOWN($C18/10,0),"-",ROUND($C18/10,0)),"1-2"),"15-19",IF(EXACT(CONCATENATE(ROUNDDOWN($C18/10,0),"-",ROUND($C18/10,0)),"2-2"),"20-24",IF(EXACT(CONCATENATE(ROUNDDOWN($C18/10,0),"-",ROUND($C18/10,0)),"2-3"),"25-29",IF(EXACT(CONCATENATE(ROUNDDOWN($C18/10,0),"-",ROUND($C18/10,0)),"3-3"),"30-34",IF(EXACT(CONCATENATE(ROUNDDOWN($C18/10,0),"-",ROUND($C18/10,0)),"3-4"),"35-39",IF(EXACT(CONCATENATE(ROUNDDOWN($C18/10,0),"-",ROUND($C18/10,0)),"4-4"),"40-44",IF(EXACT(CONCATENATE(ROUNDDOWN($C18/10,0),"-",ROUND($C18/10,0)),"4-5"),"45-49",IF(EXACT(CONCATENATE(ROUNDDOWN($C18/10,0),"-",ROUND($C18/10,0)),"5-5"),"50-54",IF(EXACT(CONCATENATE(ROUNDDOWN($C18/10,0),"-",ROUND($C18/10,0)),"5-6"),"55-59",IF(EXACT(CONCATENATE(ROUNDDOWN($C18/10,0),"-",ROUND($C18/10,0)),"6-6"),"60-64",IF(EXACT(CONCATENATE(ROUNDDOWN($C18/10,0),"-",ROUND($C18/10,0)),"6-7"),"65-69",IF(EXACT(CONCATENATE(ROUNDDOWN($C18/10,0),"-",ROUND($C18/10,0)),"7-7"),"70-74",IF(EXACT(CONCATENATE(ROUNDDOWN($C18/10,0),"-",ROUND($C18/10,0)),"7-8"),"75-79",IF(EXACT(CONCATENATE(ROUNDDOWN($C18/10,0),"-",ROUND($C18/10,0)),"8-8"),"80-84",IF(EXACT(CONCATENATE(ROUNDDOWN($C18/10,0),"-",ROUND($C18/10,0)),"8-9"),"85-89","")))))))))))))))))))),$G18),保険料Data!$B:$B,0),CHOOSE(MONTH($M$2),6,7,8,9,10,11,12,1,2,3,4,5)))))</f>
        <v/>
      </c>
      <c r="I18" s="26"/>
      <c r="J18" s="27" t="str" cm="1">
        <f t="array" ref="J18">IF(EXACT(LEFT($U18,10),"【Warning!】"),"",IF(EXACT(TRIM($M$2),""),"",IF(OR(EXACT($F18,""),EXACT($I18,"")),"",INDEX(保険料Data!$C:$N,MATCH(IF(OR(EXACT($I18,"71"),EXACT($I18,"72"),EXACT($I18,"81"),EXACT($I18,"90"),EXACT($I18,"91"),EXACT($I18,"102")),CONCATENATE($I18,"_",IF(EXACT(TRIM($B18),""),"",IF(EXACT(CONCATENATE(ROUNDDOWN($C18/10,0),"-",ROUND($C18/10,0)),"0-0"),"0-4",IF(EXACT(CONCATENATE(ROUNDDOWN($C18/10,0),"-",ROUND($C18/10,0)),"0-1"),"5-9",IF(EXACT(CONCATENATE(ROUNDDOWN($C18/10,0),"-",ROUND($C18/10,0)),"1-1"),"10-14",IF(EXACT(CONCATENATE(ROUNDDOWN($C18/10,0),"-",ROUND($C18/10,0)),"1-2"),"15-19",IF(EXACT(CONCATENATE(ROUNDDOWN($C18/10,0),"-",ROUND($C18/10,0)),"2-2"),"20-24",IF(EXACT(CONCATENATE(ROUNDDOWN($C18/10,0),"-",ROUND($C18/10,0)),"2-3"),"25-29",IF(EXACT(CONCATENATE(ROUNDDOWN($C18/10,0),"-",ROUND($C18/10,0)),"3-3"),"30-34",IF(EXACT(CONCATENATE(ROUNDDOWN($C18/10,0),"-",ROUND($C18/10,0)),"3-4"),"35-39",IF(EXACT(CONCATENATE(ROUNDDOWN($C18/10,0),"-",ROUND($C18/10,0)),"4-4"),"40-44",IF(EXACT(CONCATENATE(ROUNDDOWN($C18/10,0),"-",ROUND($C18/10,0)),"4-5"),"45-49",IF(EXACT(CONCATENATE(ROUNDDOWN($C18/10,0),"-",ROUND($C18/10,0)),"5-5"),"50-54",IF(EXACT(CONCATENATE(ROUNDDOWN($C18/10,0),"-",ROUND($C18/10,0)),"5-6"),"55-59",IF(EXACT(CONCATENATE(ROUNDDOWN($C18/10,0),"-",ROUND($C18/10,0)),"6-6"),"60-64",IF(EXACT(CONCATENATE(ROUNDDOWN($C18/10,0),"-",ROUND($C18/10,0)),"6-7"),"65-69",IF(EXACT(CONCATENATE(ROUNDDOWN($C18/10,0),"-",ROUND($C18/10,0)),"7-7"),"70-74",IF(EXACT(CONCATENATE(ROUNDDOWN($C18/10,0),"-",ROUND($C18/10,0)),"7-8"),"75-79",IF(EXACT(CONCATENATE(ROUNDDOWN($C18/10,0),"-",ROUND($C18/10,0)),"8-8"),"80-84",IF(EXACT(CONCATENATE(ROUNDDOWN($C18/10,0),"-",ROUND($C18/10,0)),"8-9"),"85-89","")))))))))))))))))))),$I18),保険料Data!$B:$B,0),CHOOSE(MONTH($M$2),6,7,8,9,10,11,12,1,2,3,4,5)))))</f>
        <v/>
      </c>
      <c r="K18" s="26"/>
      <c r="L18" s="27" t="str" cm="1">
        <f t="array" ref="L18">IF(EXACT(LEFT($U18,10),"【Warning!】"),"",IF(EXACT(TRIM($M$2),""),"",IF(OR(EXACT($F18,""),EXACT($K18,"")),"",INDEX(保険料Data!$C:$N,MATCH(IF(OR(EXACT($K18,"71"),EXACT($K18,"72"),EXACT($K18,"81"),EXACT($K18,"90"),EXACT($K18,"91"),EXACT($K18,"102")),CONCATENATE($K18,"_",IF(EXACT(TRIM($B18),""),"",IF(EXACT(CONCATENATE(ROUNDDOWN($C18/10,0),"-",ROUND($C18/10,0)),"0-0"),"0-4",IF(EXACT(CONCATENATE(ROUNDDOWN($C18/10,0),"-",ROUND($C18/10,0)),"0-1"),"5-9",IF(EXACT(CONCATENATE(ROUNDDOWN($C18/10,0),"-",ROUND($C18/10,0)),"1-1"),"10-14",IF(EXACT(CONCATENATE(ROUNDDOWN($C18/10,0),"-",ROUND($C18/10,0)),"1-2"),"15-19",IF(EXACT(CONCATENATE(ROUNDDOWN($C18/10,0),"-",ROUND($C18/10,0)),"2-2"),"20-24",IF(EXACT(CONCATENATE(ROUNDDOWN($C18/10,0),"-",ROUND($C18/10,0)),"2-3"),"25-29",IF(EXACT(CONCATENATE(ROUNDDOWN($C18/10,0),"-",ROUND($C18/10,0)),"3-3"),"30-34",IF(EXACT(CONCATENATE(ROUNDDOWN($C18/10,0),"-",ROUND($C18/10,0)),"3-4"),"35-39",IF(EXACT(CONCATENATE(ROUNDDOWN($C18/10,0),"-",ROUND($C18/10,0)),"4-4"),"40-44",IF(EXACT(CONCATENATE(ROUNDDOWN($C18/10,0),"-",ROUND($C18/10,0)),"4-5"),"45-49",IF(EXACT(CONCATENATE(ROUNDDOWN($C18/10,0),"-",ROUND($C18/10,0)),"5-5"),"50-54",IF(EXACT(CONCATENATE(ROUNDDOWN($C18/10,0),"-",ROUND($C18/10,0)),"5-6"),"55-59",IF(EXACT(CONCATENATE(ROUNDDOWN($C18/10,0),"-",ROUND($C18/10,0)),"6-6"),"60-64",IF(EXACT(CONCATENATE(ROUNDDOWN($C18/10,0),"-",ROUND($C18/10,0)),"6-7"),"65-69",IF(EXACT(CONCATENATE(ROUNDDOWN($C18/10,0),"-",ROUND($C18/10,0)),"7-7"),"70-74",IF(EXACT(CONCATENATE(ROUNDDOWN($C18/10,0),"-",ROUND($C18/10,0)),"7-8"),"75-79",IF(EXACT(CONCATENATE(ROUNDDOWN($C18/10,0),"-",ROUND($C18/10,0)),"8-8"),"80-84",IF(EXACT(CONCATENATE(ROUNDDOWN($C18/10,0),"-",ROUND($C18/10,0)),"8-9"),"85-89","")))))))))))))))))))),$K18),保険料Data!$B:$B,0),CHOOSE(MONTH($M$2),6,7,8,9,10,11,12,1,2,3,4,5)))))</f>
        <v/>
      </c>
      <c r="M18" s="26"/>
      <c r="N18" s="27" t="str" cm="1">
        <f t="array" ref="N18">IF(EXACT(LEFT($U18,10),"【Warning!】"),"",IF(EXACT(TRIM($M$2),""),"",IF(OR(EXACT($F18,""),EXACT($M18,"")),"",INDEX(保険料Data!$C:$N,MATCH(IF(OR(EXACT($M18,"71"),EXACT($M18,"72"),EXACT($M18,"81"),EXACT($M18,"90"),EXACT($M18,"91"),EXACT($M18,"102")),CONCATENATE($M18,"_",IF(EXACT(TRIM($B18),""),"",IF(EXACT(CONCATENATE(ROUNDDOWN($C18/10,0),"-",ROUND($C18/10,0)),"0-0"),"0-4",IF(EXACT(CONCATENATE(ROUNDDOWN($C18/10,0),"-",ROUND($C18/10,0)),"0-1"),"5-9",IF(EXACT(CONCATENATE(ROUNDDOWN($C18/10,0),"-",ROUND($C18/10,0)),"1-1"),"10-14",IF(EXACT(CONCATENATE(ROUNDDOWN($C18/10,0),"-",ROUND($C18/10,0)),"1-2"),"15-19",IF(EXACT(CONCATENATE(ROUNDDOWN($C18/10,0),"-",ROUND($C18/10,0)),"2-2"),"20-24",IF(EXACT(CONCATENATE(ROUNDDOWN($C18/10,0),"-",ROUND($C18/10,0)),"2-3"),"25-29",IF(EXACT(CONCATENATE(ROUNDDOWN($C18/10,0),"-",ROUND($C18/10,0)),"3-3"),"30-34",IF(EXACT(CONCATENATE(ROUNDDOWN($C18/10,0),"-",ROUND($C18/10,0)),"3-4"),"35-39",IF(EXACT(CONCATENATE(ROUNDDOWN($C18/10,0),"-",ROUND($C18/10,0)),"4-4"),"40-44",IF(EXACT(CONCATENATE(ROUNDDOWN($C18/10,0),"-",ROUND($C18/10,0)),"4-5"),"45-49",IF(EXACT(CONCATENATE(ROUNDDOWN($C18/10,0),"-",ROUND($C18/10,0)),"5-5"),"50-54",IF(EXACT(CONCATENATE(ROUNDDOWN($C18/10,0),"-",ROUND($C18/10,0)),"5-6"),"55-59",IF(EXACT(CONCATENATE(ROUNDDOWN($C18/10,0),"-",ROUND($C18/10,0)),"6-6"),"60-64",IF(EXACT(CONCATENATE(ROUNDDOWN($C18/10,0),"-",ROUND($C18/10,0)),"6-7"),"65-69",IF(EXACT(CONCATENATE(ROUNDDOWN($C18/10,0),"-",ROUND($C18/10,0)),"7-7"),"70-74",IF(EXACT(CONCATENATE(ROUNDDOWN($C18/10,0),"-",ROUND($C18/10,0)),"7-8"),"75-79",IF(EXACT(CONCATENATE(ROUNDDOWN($C18/10,0),"-",ROUND($C18/10,0)),"8-8"),"80-84",IF(EXACT(CONCATENATE(ROUNDDOWN($C18/10,0),"-",ROUND($C18/10,0)),"8-9"),"85-89","")))))))))))))))))))),$M18),保険料Data!$B:$B,0),CHOOSE(MONTH($M$2),6,7,8,9,10,11,12,1,2,3,4,5)))))</f>
        <v/>
      </c>
      <c r="O18" s="26"/>
      <c r="P18" s="27" t="str" cm="1">
        <f t="array" ref="P18">IF(EXACT(LEFT($U18,10),"【Warning!】"),"",IF(EXACT(TRIM($M$2),""),"",IF(OR(EXACT($F18,""),EXACT($O18,"")),"",INDEX(保険料Data!$C:$N,MATCH(IF(OR(EXACT($O18,"71"),EXACT($O18,"72"),EXACT($O18,"81"),EXACT($O18,"90"),EXACT($O18,"91"),EXACT($O18,"102")),CONCATENATE($O18,"_",IF(EXACT(TRIM($B18),""),"",IF(EXACT(CONCATENATE(ROUNDDOWN($C18/10,0),"-",ROUND($C18/10,0)),"0-0"),"0-4",IF(EXACT(CONCATENATE(ROUNDDOWN($C18/10,0),"-",ROUND($C18/10,0)),"0-1"),"5-9",IF(EXACT(CONCATENATE(ROUNDDOWN($C18/10,0),"-",ROUND($C18/10,0)),"1-1"),"10-14",IF(EXACT(CONCATENATE(ROUNDDOWN($C18/10,0),"-",ROUND($C18/10,0)),"1-2"),"15-19",IF(EXACT(CONCATENATE(ROUNDDOWN($C18/10,0),"-",ROUND($C18/10,0)),"2-2"),"20-24",IF(EXACT(CONCATENATE(ROUNDDOWN($C18/10,0),"-",ROUND($C18/10,0)),"2-3"),"25-29",IF(EXACT(CONCATENATE(ROUNDDOWN($C18/10,0),"-",ROUND($C18/10,0)),"3-3"),"30-34",IF(EXACT(CONCATENATE(ROUNDDOWN($C18/10,0),"-",ROUND($C18/10,0)),"3-4"),"35-39",IF(EXACT(CONCATENATE(ROUNDDOWN($C18/10,0),"-",ROUND($C18/10,0)),"4-4"),"40-44",IF(EXACT(CONCATENATE(ROUNDDOWN($C18/10,0),"-",ROUND($C18/10,0)),"4-5"),"45-49",IF(EXACT(CONCATENATE(ROUNDDOWN($C18/10,0),"-",ROUND($C18/10,0)),"5-5"),"50-54",IF(EXACT(CONCATENATE(ROUNDDOWN($C18/10,0),"-",ROUND($C18/10,0)),"5-6"),"55-59",IF(EXACT(CONCATENATE(ROUNDDOWN($C18/10,0),"-",ROUND($C18/10,0)),"6-6"),"60-64",IF(EXACT(CONCATENATE(ROUNDDOWN($C18/10,0),"-",ROUND($C18/10,0)),"6-7"),"65-69",IF(EXACT(CONCATENATE(ROUNDDOWN($C18/10,0),"-",ROUND($C18/10,0)),"7-7"),"70-74",IF(EXACT(CONCATENATE(ROUNDDOWN($C18/10,0),"-",ROUND($C18/10,0)),"7-8"),"75-79",IF(EXACT(CONCATENATE(ROUNDDOWN($C18/10,0),"-",ROUND($C18/10,0)),"8-8"),"80-84",IF(EXACT(CONCATENATE(ROUNDDOWN($C18/10,0),"-",ROUND($C18/10,0)),"8-9"),"85-89","")))))))))))))))))))),$O18),保険料Data!$B:$B,0),CHOOSE(MONTH($M$2),6,7,8,9,10,11,12,1,2,3,4,5)))))</f>
        <v/>
      </c>
      <c r="Q18" s="26"/>
      <c r="R18" s="27" t="str" cm="1">
        <f t="array" ref="R18">IF(EXACT(LEFT($U18,10),"【Warning!】"),"",IF(EXACT(TRIM($M$2),""),"",IF(OR(EXACT($F18,""),EXACT($Q18,"")),"",INDEX(保険料Data!$C:$N,MATCH(IF(OR(EXACT($Q18,"71"),EXACT($Q18,"72"),EXACT($Q18,"81"),EXACT($Q18,"90"),EXACT($Q18,"91"),EXACT($Q18,"102")),CONCATENATE($Q18,"_",IF(EXACT(TRIM($B18),""),"",IF(EXACT(CONCATENATE(ROUNDDOWN($C18/10,0),"-",ROUND($C18/10,0)),"0-0"),"0-4",IF(EXACT(CONCATENATE(ROUNDDOWN($C18/10,0),"-",ROUND($C18/10,0)),"0-1"),"5-9",IF(EXACT(CONCATENATE(ROUNDDOWN($C18/10,0),"-",ROUND($C18/10,0)),"1-1"),"10-14",IF(EXACT(CONCATENATE(ROUNDDOWN($C18/10,0),"-",ROUND($C18/10,0)),"1-2"),"15-19",IF(EXACT(CONCATENATE(ROUNDDOWN($C18/10,0),"-",ROUND($C18/10,0)),"2-2"),"20-24",IF(EXACT(CONCATENATE(ROUNDDOWN($C18/10,0),"-",ROUND($C18/10,0)),"2-3"),"25-29",IF(EXACT(CONCATENATE(ROUNDDOWN($C18/10,0),"-",ROUND($C18/10,0)),"3-3"),"30-34",IF(EXACT(CONCATENATE(ROUNDDOWN($C18/10,0),"-",ROUND($C18/10,0)),"3-4"),"35-39",IF(EXACT(CONCATENATE(ROUNDDOWN($C18/10,0),"-",ROUND($C18/10,0)),"4-4"),"40-44",IF(EXACT(CONCATENATE(ROUNDDOWN($C18/10,0),"-",ROUND($C18/10,0)),"4-5"),"45-49",IF(EXACT(CONCATENATE(ROUNDDOWN($C18/10,0),"-",ROUND($C18/10,0)),"5-5"),"50-54",IF(EXACT(CONCATENATE(ROUNDDOWN($C18/10,0),"-",ROUND($C18/10,0)),"5-6"),"55-59",IF(EXACT(CONCATENATE(ROUNDDOWN($C18/10,0),"-",ROUND($C18/10,0)),"6-6"),"60-64",IF(EXACT(CONCATENATE(ROUNDDOWN($C18/10,0),"-",ROUND($C18/10,0)),"6-7"),"65-69",IF(EXACT(CONCATENATE(ROUNDDOWN($C18/10,0),"-",ROUND($C18/10,0)),"7-7"),"70-74",IF(EXACT(CONCATENATE(ROUNDDOWN($C18/10,0),"-",ROUND($C18/10,0)),"7-8"),"75-79",IF(EXACT(CONCATENATE(ROUNDDOWN($C18/10,0),"-",ROUND($C18/10,0)),"8-8"),"80-84",IF(EXACT(CONCATENATE(ROUNDDOWN($C18/10,0),"-",ROUND($C18/10,0)),"8-9"),"85-89","")))))))))))))))))))),$Q18),保険料Data!$B:$B,0),CHOOSE(MONTH($M$2),6,7,8,9,10,11,12,1,2,3,4,5)))))</f>
        <v/>
      </c>
      <c r="S18" s="27" t="str">
        <f t="shared" si="1"/>
        <v/>
      </c>
      <c r="U18" s="215" t="str" cm="1">
        <f t="array" ref="U18">_xlfn.IFNA(_xlfn.IFS(AND(EXACT(TRIM($B18),""),EXACT(TRIM($D18),""),EXACT(TRIM($E18),""),EXACT(TRIM($G18),""),EXACT(TRIM($I18),""),EXACT(TRIM($K18),""),EXACT(TRIM($M18),""),EXACT(TRIM($O18),""),EXACT(TRIM($Q18),"")),"",EXACT(TRIM($B18),""),"【Warning!】生年月日を入力してください",EXACT(TRIM($D18),""),"【Warning!】ご希望プランを選択してください",AND(EXACT(LEFTB($D18,1),"F"),EXACT(TRIM($G18),""),EXACT(TRIM($I18),""),EXACT(TRIM($K18),""),EXACT(TRIM($M18),""),EXACT(TRIM($O18),""),EXACT(TRIM($Q18),"")),IF(OR(EXACT(TRIM($E18),""),EXACT(TRIM($E18),1)),"","【Warning!】ファミリープランのご加入上限口数は1口です"),AND(EXACT($D18,"SC"),EXACT(TRIM($G18),""),EXACT(TRIM($I18),""),EXACT(TRIM($K18),""),EXACT(TRIM($M18),""),EXACT(TRIM($O18),""),EXACT(TRIM($Q18),"")),IF(AND(OR(EXACT(IF(OR(EXACT($C18,61),EXACT($C18,62),EXACT($C18,63),EXACT($C18,64)),7,ROUND($C18/10,0)),2),EXACT(IF(OR(EXACT($C18,61),EXACT($C18,62),EXACT($C18,63),EXACT($C18,64)),7,ROUND($C18/10,0)),3),EXACT(IF(OR(EXACT($C18,61),EXACT($C18,62),EXACT($C18,63),EXACT($C18,64)),7,ROUND($C18/10,0)),4),EXACT(IF(OR(EXACT($C18,61),EXACT($C18,62),EXACT($C18,63),EXACT($C18,64)),7,ROUND($C18/10,0)),5),EXACT(IF(OR(EXACT($C18,61),EXACT($C18,62),EXACT($C18,63),EXACT($C18,64)),7,ROUND($C18/10,0)),6)),NOT(OR(EXACT($E18,""),EXACT($E18,1),EXACT($E18,2)))),"【Warning!】疾病プランのご加入上限口数は2口です",IF(AND(NOT(OR(EXACT(IF(OR(EXACT($C18,61),EXACT($C18,62),EXACT($C18,63),EXACT($C18,64)),7,ROUND($C18/10,0)),2),EXACT(IF(OR(EXACT($C18,61),EXACT($C18,62),EXACT($C18,63),EXACT($C18,64)),7,ROUND($C18/10,0)),3),EXACT(IF(OR(EXACT($C18,61),EXACT($C18,62),EXACT($C18,63),EXACT($C18,64)),7,ROUND($C18/10,0)),4),EXACT(IF(OR(EXACT($C18,61),EXACT($C18,62),EXACT($C18,63),EXACT($C18,64)),7,ROUND($C18/10,0)),5),EXACT(IF(OR(EXACT($C18,61),EXACT($C18,62),EXACT($C18,63),EXACT($C18,64)),7,ROUND($C18/10,0)),6))),NOT(OR(EXACT($E18,""),EXACT($E18,1)))),"【Warning!】疾病プランのご加入上限口数は1口です","")),AND(OR(EXACT(TRIM($D18),"FB1"),EXACT(TRIM($D18),"FB2"),EXACT(TRIM($D18),"FB3"),EXACT(TRIM($D18),"FB4"),EXACT(TRIM($D18),"FS1"),EXACT(TRIM($D18),"FS2"),EXACT(TRIM($D18),"FS3"),EXACT(TRIM($D18),"FS4")),NOT(AND(EXACT(TRIM($G18),""),EXACT(TRIM($I18),""),EXACT(TRIM($K18),""),EXACT(TRIM($M18),""),EXACT(TRIM($O18),""),EXACT(TRIM($Q18),"")))),IF(OR(EXACT($D18,"SC"),EXACT($D18,"SA"),EXACT($D18,"SS")),"","【Warning!】オプションをセットできるのは自由設計プラン(SC,SA,SS)のみです"),OR(EXACT($D18,"SA"),EXACT($D18,"SS")),IF(OR(EXACT($G18,"61"),EXACT($G18,"62"),EXACT($G18,"71"),EXACT($G18,"72"),EXACT($G18,"81"),EXACT($G18,"90"),EXACT($G18,"91"),EXACT($G18,"102"),EXACT($G18,"111"),EXACT($I18,"61"),EXACT($I18,"62"),EXACT($I18,"71"),EXACT($I18,"72"),EXACT($I18,"81"),EXACT($I18,"90"),EXACT($I18,"91"),EXACT($I18,"102"),EXACT($I18,"111"),EXACT($K18,"61"),EXACT($K18,"62"),EXACT($K18,"71"),EXACT($K18,"72"),EXACT($K18,"81"),EXACT($K18,"90"),EXACT($K18,"91"),EXACT($K18,"102"),EXACT($K18,"111"),EXACT($M18,"61"),EXACT($M18,"62"),EXACT($M18,"71"),EXACT($M18,"72"),EXACT($M18,"81"),EXACT($M18,"90"),EXACT($M18,"91"),EXACT($M18,"102"),EXACT($M18,"111"),EXACT($O18,"61"),EXACT($O18,"62"),EXACT($O18,"71"),EXACT($O18,"72"),EXACT($O18,"81"),EXACT($O18,"90"),EXACT($O18,"91"),EXACT($O18,"102"),EXACT($O18,"111"),EXACT($Q18,"61"),EXACT($Q18,"62"),EXACT($Q18,"71"),EXACT($Q18,"72"),EXACT($Q18,"81"),EXACT($Q18,"90"),EXACT($Q18,"91"),EXACT($Q18,"102"),EXACT($Q18,"111")),"【Warning!】SCにのみセット可(SA・SSにはセット不可)であるオプションが選択されています",""),AND(OR(EXACT($G18,71),EXACT($G18,72),EXACT($I18,71),EXACT($I18,72),EXACT($K18,71),EXACT($K18,72),EXACT($M18,71),EXACT($M18,72),EXACT($O18,71),EXACT($O18,72),EXACT($Q18,71),EXACT($Q18,72)),OR(EXACT($G18,90),EXACT($G18,91),EXACT($I18,90),EXACT($I18,91),EXACT($K18,90),EXACT($K18,91),EXACT($M18,90),EXACT($M18,91),EXACT($O18,90),EXACT($O18,91),EXACT($Q18,90),EXACT($Q18,91))),"【Warning!】がん診断保険金(71,72)と八大疾病一時金(90,91)は同時セット不可です"),"")</f>
        <v/>
      </c>
    </row>
    <row r="19" spans="1:21" s="13" customFormat="1" ht="27" customHeight="1" thickBot="1">
      <c r="A19" s="21">
        <v>15</v>
      </c>
      <c r="B19" s="24"/>
      <c r="C19" s="25" t="str">
        <f t="shared" si="0"/>
        <v/>
      </c>
      <c r="D19" s="26"/>
      <c r="E19" s="26"/>
      <c r="F19" s="27" t="str" cm="1">
        <f t="array" ref="F19">IF(EXACT(LEFT($U19,10),"【Warning!】"),"",IF(EXACT(TRIM($M$2),""),"",IF(OR(EXACT(TRIM($B19),""),EXACT(TRIM($D19),""),EXACT(TRIM($E19),"")),"",$E19*INDEX(保険料Data!$C:$N,MATCH(IF(EXACT($D19,"SC"),CONCATENATE($D19,"_",IF(EXACT(TRIM($B19),""),"",IF(EXACT(CONCATENATE(ROUNDDOWN($C19/10,0),"-",ROUND($C19/10,0)),"0-0"),"0-4",IF(EXACT(CONCATENATE(ROUNDDOWN($C19/10,0),"-",ROUND($C19/10,0)),"0-1"),"5-9",IF(EXACT(CONCATENATE(ROUNDDOWN($C19/10,0),"-",ROUND($C19/10,0)),"1-1"),"10-14",IF(EXACT(CONCATENATE(ROUNDDOWN($C19/10,0),"-",ROUND($C19/10,0)),"1-2"),"15-19",IF(EXACT(CONCATENATE(ROUNDDOWN($C19/10,0),"-",ROUND($C19/10,0)),"2-2"),"20-24",IF(EXACT(CONCATENATE(ROUNDDOWN($C19/10,0),"-",ROUND($C19/10,0)),"2-3"),"25-29",IF(EXACT(CONCATENATE(ROUNDDOWN($C19/10,0),"-",ROUND($C19/10,0)),"3-3"),"30-34",IF(EXACT(CONCATENATE(ROUNDDOWN($C19/10,0),"-",ROUND($C19/10,0)),"3-4"),"35-39",IF(EXACT(CONCATENATE(ROUNDDOWN($C19/10,0),"-",ROUND($C19/10,0)),"4-4"),"40-44",IF(EXACT(CONCATENATE(ROUNDDOWN($C19/10,0),"-",ROUND($C19/10,0)),"4-5"),"45-49",IF(EXACT(CONCATENATE(ROUNDDOWN($C19/10,0),"-",ROUND($C19/10,0)),"5-5"),"50-54",IF(EXACT(CONCATENATE(ROUNDDOWN($C19/10,0),"-",ROUND($C19/10,0)),"5-6"),"55-59",IF(EXACT(CONCATENATE(ROUNDDOWN($C19/10,0),"-",ROUND($C19/10,0)),"6-6"),"60-64",IF(EXACT(CONCATENATE(ROUNDDOWN($C19/10,0),"-",ROUND($C19/10,0)),"6-7"),"65-69",IF(EXACT(CONCATENATE(ROUNDDOWN($C19/10,0),"-",ROUND($C19/10,0)),"7-7"),"70-74",IF(EXACT(CONCATENATE(ROUNDDOWN($C19/10,0),"-",ROUND($C19/10,0)),"7-8"),"75-79",IF(EXACT(CONCATENATE(ROUNDDOWN($C19/10,0),"-",ROUND($C19/10,0)),"8-8"),"80-84",IF(EXACT(CONCATENATE(ROUNDDOWN($C19/10,0),"-",ROUND($C19/10,0)),"8-9"),"85-89","")))))))))))))))))))),$D19),保険料Data!$B:$B,0),CHOOSE(MONTH($M$2),6,7,8,9,10,11,12,1,2,3,4,5)))))</f>
        <v/>
      </c>
      <c r="G19" s="26"/>
      <c r="H19" s="27" t="str" cm="1">
        <f t="array" ref="H19">IF(EXACT(LEFT($U19,10),"【Warning!】"),"",IF(EXACT(TRIM($M$2),""),"",IF(OR(EXACT($F19,""),EXACT($G19,"")),"",INDEX(保険料Data!$C:$N,MATCH(IF(OR(EXACT($G19,"71"),EXACT($G19,"72"),EXACT($G19,"81"),EXACT($G19,"90"),EXACT($G19,"91"),EXACT($G19,"102")),CONCATENATE($G19,"_",IF(EXACT(TRIM($B19),""),"",IF(EXACT(CONCATENATE(ROUNDDOWN($C19/10,0),"-",ROUND($C19/10,0)),"0-0"),"0-4",IF(EXACT(CONCATENATE(ROUNDDOWN($C19/10,0),"-",ROUND($C19/10,0)),"0-1"),"5-9",IF(EXACT(CONCATENATE(ROUNDDOWN($C19/10,0),"-",ROUND($C19/10,0)),"1-1"),"10-14",IF(EXACT(CONCATENATE(ROUNDDOWN($C19/10,0),"-",ROUND($C19/10,0)),"1-2"),"15-19",IF(EXACT(CONCATENATE(ROUNDDOWN($C19/10,0),"-",ROUND($C19/10,0)),"2-2"),"20-24",IF(EXACT(CONCATENATE(ROUNDDOWN($C19/10,0),"-",ROUND($C19/10,0)),"2-3"),"25-29",IF(EXACT(CONCATENATE(ROUNDDOWN($C19/10,0),"-",ROUND($C19/10,0)),"3-3"),"30-34",IF(EXACT(CONCATENATE(ROUNDDOWN($C19/10,0),"-",ROUND($C19/10,0)),"3-4"),"35-39",IF(EXACT(CONCATENATE(ROUNDDOWN($C19/10,0),"-",ROUND($C19/10,0)),"4-4"),"40-44",IF(EXACT(CONCATENATE(ROUNDDOWN($C19/10,0),"-",ROUND($C19/10,0)),"4-5"),"45-49",IF(EXACT(CONCATENATE(ROUNDDOWN($C19/10,0),"-",ROUND($C19/10,0)),"5-5"),"50-54",IF(EXACT(CONCATENATE(ROUNDDOWN($C19/10,0),"-",ROUND($C19/10,0)),"5-6"),"55-59",IF(EXACT(CONCATENATE(ROUNDDOWN($C19/10,0),"-",ROUND($C19/10,0)),"6-6"),"60-64",IF(EXACT(CONCATENATE(ROUNDDOWN($C19/10,0),"-",ROUND($C19/10,0)),"6-7"),"65-69",IF(EXACT(CONCATENATE(ROUNDDOWN($C19/10,0),"-",ROUND($C19/10,0)),"7-7"),"70-74",IF(EXACT(CONCATENATE(ROUNDDOWN($C19/10,0),"-",ROUND($C19/10,0)),"7-8"),"75-79",IF(EXACT(CONCATENATE(ROUNDDOWN($C19/10,0),"-",ROUND($C19/10,0)),"8-8"),"80-84",IF(EXACT(CONCATENATE(ROUNDDOWN($C19/10,0),"-",ROUND($C19/10,0)),"8-9"),"85-89","")))))))))))))))))))),$G19),保険料Data!$B:$B,0),CHOOSE(MONTH($M$2),6,7,8,9,10,11,12,1,2,3,4,5)))))</f>
        <v/>
      </c>
      <c r="I19" s="26"/>
      <c r="J19" s="27" t="str" cm="1">
        <f t="array" ref="J19">IF(EXACT(LEFT($U19,10),"【Warning!】"),"",IF(EXACT(TRIM($M$2),""),"",IF(OR(EXACT($F19,""),EXACT($I19,"")),"",INDEX(保険料Data!$C:$N,MATCH(IF(OR(EXACT($I19,"71"),EXACT($I19,"72"),EXACT($I19,"81"),EXACT($I19,"90"),EXACT($I19,"91"),EXACT($I19,"102")),CONCATENATE($I19,"_",IF(EXACT(TRIM($B19),""),"",IF(EXACT(CONCATENATE(ROUNDDOWN($C19/10,0),"-",ROUND($C19/10,0)),"0-0"),"0-4",IF(EXACT(CONCATENATE(ROUNDDOWN($C19/10,0),"-",ROUND($C19/10,0)),"0-1"),"5-9",IF(EXACT(CONCATENATE(ROUNDDOWN($C19/10,0),"-",ROUND($C19/10,0)),"1-1"),"10-14",IF(EXACT(CONCATENATE(ROUNDDOWN($C19/10,0),"-",ROUND($C19/10,0)),"1-2"),"15-19",IF(EXACT(CONCATENATE(ROUNDDOWN($C19/10,0),"-",ROUND($C19/10,0)),"2-2"),"20-24",IF(EXACT(CONCATENATE(ROUNDDOWN($C19/10,0),"-",ROUND($C19/10,0)),"2-3"),"25-29",IF(EXACT(CONCATENATE(ROUNDDOWN($C19/10,0),"-",ROUND($C19/10,0)),"3-3"),"30-34",IF(EXACT(CONCATENATE(ROUNDDOWN($C19/10,0),"-",ROUND($C19/10,0)),"3-4"),"35-39",IF(EXACT(CONCATENATE(ROUNDDOWN($C19/10,0),"-",ROUND($C19/10,0)),"4-4"),"40-44",IF(EXACT(CONCATENATE(ROUNDDOWN($C19/10,0),"-",ROUND($C19/10,0)),"4-5"),"45-49",IF(EXACT(CONCATENATE(ROUNDDOWN($C19/10,0),"-",ROUND($C19/10,0)),"5-5"),"50-54",IF(EXACT(CONCATENATE(ROUNDDOWN($C19/10,0),"-",ROUND($C19/10,0)),"5-6"),"55-59",IF(EXACT(CONCATENATE(ROUNDDOWN($C19/10,0),"-",ROUND($C19/10,0)),"6-6"),"60-64",IF(EXACT(CONCATENATE(ROUNDDOWN($C19/10,0),"-",ROUND($C19/10,0)),"6-7"),"65-69",IF(EXACT(CONCATENATE(ROUNDDOWN($C19/10,0),"-",ROUND($C19/10,0)),"7-7"),"70-74",IF(EXACT(CONCATENATE(ROUNDDOWN($C19/10,0),"-",ROUND($C19/10,0)),"7-8"),"75-79",IF(EXACT(CONCATENATE(ROUNDDOWN($C19/10,0),"-",ROUND($C19/10,0)),"8-8"),"80-84",IF(EXACT(CONCATENATE(ROUNDDOWN($C19/10,0),"-",ROUND($C19/10,0)),"8-9"),"85-89","")))))))))))))))))))),$I19),保険料Data!$B:$B,0),CHOOSE(MONTH($M$2),6,7,8,9,10,11,12,1,2,3,4,5)))))</f>
        <v/>
      </c>
      <c r="K19" s="26"/>
      <c r="L19" s="27" t="str" cm="1">
        <f t="array" ref="L19">IF(EXACT(LEFT($U19,10),"【Warning!】"),"",IF(EXACT(TRIM($M$2),""),"",IF(OR(EXACT($F19,""),EXACT($K19,"")),"",INDEX(保険料Data!$C:$N,MATCH(IF(OR(EXACT($K19,"71"),EXACT($K19,"72"),EXACT($K19,"81"),EXACT($K19,"90"),EXACT($K19,"91"),EXACT($K19,"102")),CONCATENATE($K19,"_",IF(EXACT(TRIM($B19),""),"",IF(EXACT(CONCATENATE(ROUNDDOWN($C19/10,0),"-",ROUND($C19/10,0)),"0-0"),"0-4",IF(EXACT(CONCATENATE(ROUNDDOWN($C19/10,0),"-",ROUND($C19/10,0)),"0-1"),"5-9",IF(EXACT(CONCATENATE(ROUNDDOWN($C19/10,0),"-",ROUND($C19/10,0)),"1-1"),"10-14",IF(EXACT(CONCATENATE(ROUNDDOWN($C19/10,0),"-",ROUND($C19/10,0)),"1-2"),"15-19",IF(EXACT(CONCATENATE(ROUNDDOWN($C19/10,0),"-",ROUND($C19/10,0)),"2-2"),"20-24",IF(EXACT(CONCATENATE(ROUNDDOWN($C19/10,0),"-",ROUND($C19/10,0)),"2-3"),"25-29",IF(EXACT(CONCATENATE(ROUNDDOWN($C19/10,0),"-",ROUND($C19/10,0)),"3-3"),"30-34",IF(EXACT(CONCATENATE(ROUNDDOWN($C19/10,0),"-",ROUND($C19/10,0)),"3-4"),"35-39",IF(EXACT(CONCATENATE(ROUNDDOWN($C19/10,0),"-",ROUND($C19/10,0)),"4-4"),"40-44",IF(EXACT(CONCATENATE(ROUNDDOWN($C19/10,0),"-",ROUND($C19/10,0)),"4-5"),"45-49",IF(EXACT(CONCATENATE(ROUNDDOWN($C19/10,0),"-",ROUND($C19/10,0)),"5-5"),"50-54",IF(EXACT(CONCATENATE(ROUNDDOWN($C19/10,0),"-",ROUND($C19/10,0)),"5-6"),"55-59",IF(EXACT(CONCATENATE(ROUNDDOWN($C19/10,0),"-",ROUND($C19/10,0)),"6-6"),"60-64",IF(EXACT(CONCATENATE(ROUNDDOWN($C19/10,0),"-",ROUND($C19/10,0)),"6-7"),"65-69",IF(EXACT(CONCATENATE(ROUNDDOWN($C19/10,0),"-",ROUND($C19/10,0)),"7-7"),"70-74",IF(EXACT(CONCATENATE(ROUNDDOWN($C19/10,0),"-",ROUND($C19/10,0)),"7-8"),"75-79",IF(EXACT(CONCATENATE(ROUNDDOWN($C19/10,0),"-",ROUND($C19/10,0)),"8-8"),"80-84",IF(EXACT(CONCATENATE(ROUNDDOWN($C19/10,0),"-",ROUND($C19/10,0)),"8-9"),"85-89","")))))))))))))))))))),$K19),保険料Data!$B:$B,0),CHOOSE(MONTH($M$2),6,7,8,9,10,11,12,1,2,3,4,5)))))</f>
        <v/>
      </c>
      <c r="M19" s="26"/>
      <c r="N19" s="27" t="str" cm="1">
        <f t="array" ref="N19">IF(EXACT(LEFT($U19,10),"【Warning!】"),"",IF(EXACT(TRIM($M$2),""),"",IF(OR(EXACT($F19,""),EXACT($M19,"")),"",INDEX(保険料Data!$C:$N,MATCH(IF(OR(EXACT($M19,"71"),EXACT($M19,"72"),EXACT($M19,"81"),EXACT($M19,"90"),EXACT($M19,"91"),EXACT($M19,"102")),CONCATENATE($M19,"_",IF(EXACT(TRIM($B19),""),"",IF(EXACT(CONCATENATE(ROUNDDOWN($C19/10,0),"-",ROUND($C19/10,0)),"0-0"),"0-4",IF(EXACT(CONCATENATE(ROUNDDOWN($C19/10,0),"-",ROUND($C19/10,0)),"0-1"),"5-9",IF(EXACT(CONCATENATE(ROUNDDOWN($C19/10,0),"-",ROUND($C19/10,0)),"1-1"),"10-14",IF(EXACT(CONCATENATE(ROUNDDOWN($C19/10,0),"-",ROUND($C19/10,0)),"1-2"),"15-19",IF(EXACT(CONCATENATE(ROUNDDOWN($C19/10,0),"-",ROUND($C19/10,0)),"2-2"),"20-24",IF(EXACT(CONCATENATE(ROUNDDOWN($C19/10,0),"-",ROUND($C19/10,0)),"2-3"),"25-29",IF(EXACT(CONCATENATE(ROUNDDOWN($C19/10,0),"-",ROUND($C19/10,0)),"3-3"),"30-34",IF(EXACT(CONCATENATE(ROUNDDOWN($C19/10,0),"-",ROUND($C19/10,0)),"3-4"),"35-39",IF(EXACT(CONCATENATE(ROUNDDOWN($C19/10,0),"-",ROUND($C19/10,0)),"4-4"),"40-44",IF(EXACT(CONCATENATE(ROUNDDOWN($C19/10,0),"-",ROUND($C19/10,0)),"4-5"),"45-49",IF(EXACT(CONCATENATE(ROUNDDOWN($C19/10,0),"-",ROUND($C19/10,0)),"5-5"),"50-54",IF(EXACT(CONCATENATE(ROUNDDOWN($C19/10,0),"-",ROUND($C19/10,0)),"5-6"),"55-59",IF(EXACT(CONCATENATE(ROUNDDOWN($C19/10,0),"-",ROUND($C19/10,0)),"6-6"),"60-64",IF(EXACT(CONCATENATE(ROUNDDOWN($C19/10,0),"-",ROUND($C19/10,0)),"6-7"),"65-69",IF(EXACT(CONCATENATE(ROUNDDOWN($C19/10,0),"-",ROUND($C19/10,0)),"7-7"),"70-74",IF(EXACT(CONCATENATE(ROUNDDOWN($C19/10,0),"-",ROUND($C19/10,0)),"7-8"),"75-79",IF(EXACT(CONCATENATE(ROUNDDOWN($C19/10,0),"-",ROUND($C19/10,0)),"8-8"),"80-84",IF(EXACT(CONCATENATE(ROUNDDOWN($C19/10,0),"-",ROUND($C19/10,0)),"8-9"),"85-89","")))))))))))))))))))),$M19),保険料Data!$B:$B,0),CHOOSE(MONTH($M$2),6,7,8,9,10,11,12,1,2,3,4,5)))))</f>
        <v/>
      </c>
      <c r="O19" s="26"/>
      <c r="P19" s="27" t="str" cm="1">
        <f t="array" ref="P19">IF(EXACT(LEFT($U19,10),"【Warning!】"),"",IF(EXACT(TRIM($M$2),""),"",IF(OR(EXACT($F19,""),EXACT($O19,"")),"",INDEX(保険料Data!$C:$N,MATCH(IF(OR(EXACT($O19,"71"),EXACT($O19,"72"),EXACT($O19,"81"),EXACT($O19,"90"),EXACT($O19,"91"),EXACT($O19,"102")),CONCATENATE($O19,"_",IF(EXACT(TRIM($B19),""),"",IF(EXACT(CONCATENATE(ROUNDDOWN($C19/10,0),"-",ROUND($C19/10,0)),"0-0"),"0-4",IF(EXACT(CONCATENATE(ROUNDDOWN($C19/10,0),"-",ROUND($C19/10,0)),"0-1"),"5-9",IF(EXACT(CONCATENATE(ROUNDDOWN($C19/10,0),"-",ROUND($C19/10,0)),"1-1"),"10-14",IF(EXACT(CONCATENATE(ROUNDDOWN($C19/10,0),"-",ROUND($C19/10,0)),"1-2"),"15-19",IF(EXACT(CONCATENATE(ROUNDDOWN($C19/10,0),"-",ROUND($C19/10,0)),"2-2"),"20-24",IF(EXACT(CONCATENATE(ROUNDDOWN($C19/10,0),"-",ROUND($C19/10,0)),"2-3"),"25-29",IF(EXACT(CONCATENATE(ROUNDDOWN($C19/10,0),"-",ROUND($C19/10,0)),"3-3"),"30-34",IF(EXACT(CONCATENATE(ROUNDDOWN($C19/10,0),"-",ROUND($C19/10,0)),"3-4"),"35-39",IF(EXACT(CONCATENATE(ROUNDDOWN($C19/10,0),"-",ROUND($C19/10,0)),"4-4"),"40-44",IF(EXACT(CONCATENATE(ROUNDDOWN($C19/10,0),"-",ROUND($C19/10,0)),"4-5"),"45-49",IF(EXACT(CONCATENATE(ROUNDDOWN($C19/10,0),"-",ROUND($C19/10,0)),"5-5"),"50-54",IF(EXACT(CONCATENATE(ROUNDDOWN($C19/10,0),"-",ROUND($C19/10,0)),"5-6"),"55-59",IF(EXACT(CONCATENATE(ROUNDDOWN($C19/10,0),"-",ROUND($C19/10,0)),"6-6"),"60-64",IF(EXACT(CONCATENATE(ROUNDDOWN($C19/10,0),"-",ROUND($C19/10,0)),"6-7"),"65-69",IF(EXACT(CONCATENATE(ROUNDDOWN($C19/10,0),"-",ROUND($C19/10,0)),"7-7"),"70-74",IF(EXACT(CONCATENATE(ROUNDDOWN($C19/10,0),"-",ROUND($C19/10,0)),"7-8"),"75-79",IF(EXACT(CONCATENATE(ROUNDDOWN($C19/10,0),"-",ROUND($C19/10,0)),"8-8"),"80-84",IF(EXACT(CONCATENATE(ROUNDDOWN($C19/10,0),"-",ROUND($C19/10,0)),"8-9"),"85-89","")))))))))))))))))))),$O19),保険料Data!$B:$B,0),CHOOSE(MONTH($M$2),6,7,8,9,10,11,12,1,2,3,4,5)))))</f>
        <v/>
      </c>
      <c r="Q19" s="26"/>
      <c r="R19" s="27" t="str" cm="1">
        <f t="array" ref="R19">IF(EXACT(LEFT($U19,10),"【Warning!】"),"",IF(EXACT(TRIM($M$2),""),"",IF(OR(EXACT($F19,""),EXACT($Q19,"")),"",INDEX(保険料Data!$C:$N,MATCH(IF(OR(EXACT($Q19,"71"),EXACT($Q19,"72"),EXACT($Q19,"81"),EXACT($Q19,"90"),EXACT($Q19,"91"),EXACT($Q19,"102")),CONCATENATE($Q19,"_",IF(EXACT(TRIM($B19),""),"",IF(EXACT(CONCATENATE(ROUNDDOWN($C19/10,0),"-",ROUND($C19/10,0)),"0-0"),"0-4",IF(EXACT(CONCATENATE(ROUNDDOWN($C19/10,0),"-",ROUND($C19/10,0)),"0-1"),"5-9",IF(EXACT(CONCATENATE(ROUNDDOWN($C19/10,0),"-",ROUND($C19/10,0)),"1-1"),"10-14",IF(EXACT(CONCATENATE(ROUNDDOWN($C19/10,0),"-",ROUND($C19/10,0)),"1-2"),"15-19",IF(EXACT(CONCATENATE(ROUNDDOWN($C19/10,0),"-",ROUND($C19/10,0)),"2-2"),"20-24",IF(EXACT(CONCATENATE(ROUNDDOWN($C19/10,0),"-",ROUND($C19/10,0)),"2-3"),"25-29",IF(EXACT(CONCATENATE(ROUNDDOWN($C19/10,0),"-",ROUND($C19/10,0)),"3-3"),"30-34",IF(EXACT(CONCATENATE(ROUNDDOWN($C19/10,0),"-",ROUND($C19/10,0)),"3-4"),"35-39",IF(EXACT(CONCATENATE(ROUNDDOWN($C19/10,0),"-",ROUND($C19/10,0)),"4-4"),"40-44",IF(EXACT(CONCATENATE(ROUNDDOWN($C19/10,0),"-",ROUND($C19/10,0)),"4-5"),"45-49",IF(EXACT(CONCATENATE(ROUNDDOWN($C19/10,0),"-",ROUND($C19/10,0)),"5-5"),"50-54",IF(EXACT(CONCATENATE(ROUNDDOWN($C19/10,0),"-",ROUND($C19/10,0)),"5-6"),"55-59",IF(EXACT(CONCATENATE(ROUNDDOWN($C19/10,0),"-",ROUND($C19/10,0)),"6-6"),"60-64",IF(EXACT(CONCATENATE(ROUNDDOWN($C19/10,0),"-",ROUND($C19/10,0)),"6-7"),"65-69",IF(EXACT(CONCATENATE(ROUNDDOWN($C19/10,0),"-",ROUND($C19/10,0)),"7-7"),"70-74",IF(EXACT(CONCATENATE(ROUNDDOWN($C19/10,0),"-",ROUND($C19/10,0)),"7-8"),"75-79",IF(EXACT(CONCATENATE(ROUNDDOWN($C19/10,0),"-",ROUND($C19/10,0)),"8-8"),"80-84",IF(EXACT(CONCATENATE(ROUNDDOWN($C19/10,0),"-",ROUND($C19/10,0)),"8-9"),"85-89","")))))))))))))))))))),$Q19),保険料Data!$B:$B,0),CHOOSE(MONTH($M$2),6,7,8,9,10,11,12,1,2,3,4,5)))))</f>
        <v/>
      </c>
      <c r="S19" s="27" t="str">
        <f>IF(EXACT(TRIM($M$2),""),"",IF(EXACT($F19,""),"",SUM($F19,$H19,$J19,$L19,$N19,$P19,$R19)))</f>
        <v/>
      </c>
      <c r="U19" s="215" t="str" cm="1">
        <f t="array" ref="U19">_xlfn.IFNA(_xlfn.IFS(AND(EXACT(TRIM($B19),""),EXACT(TRIM($D19),""),EXACT(TRIM($E19),""),EXACT(TRIM($G19),""),EXACT(TRIM($I19),""),EXACT(TRIM($K19),""),EXACT(TRIM($M19),""),EXACT(TRIM($O19),""),EXACT(TRIM($Q19),"")),"",EXACT(TRIM($B19),""),"【Warning!】生年月日を入力してください",EXACT(TRIM($D19),""),"【Warning!】ご希望プランを選択してください",AND(EXACT(LEFTB($D19,1),"F"),EXACT(TRIM($G19),""),EXACT(TRIM($I19),""),EXACT(TRIM($K19),""),EXACT(TRIM($M19),""),EXACT(TRIM($O19),""),EXACT(TRIM($Q19),"")),IF(OR(EXACT(TRIM($E19),""),EXACT(TRIM($E19),1)),"","【Warning!】ファミリープランのご加入上限口数は1口です"),AND(EXACT($D19,"SC"),EXACT(TRIM($G19),""),EXACT(TRIM($I19),""),EXACT(TRIM($K19),""),EXACT(TRIM($M19),""),EXACT(TRIM($O19),""),EXACT(TRIM($Q19),"")),IF(AND(OR(EXACT(IF(OR(EXACT($C19,61),EXACT($C19,62),EXACT($C19,63),EXACT($C19,64)),7,ROUND($C19/10,0)),2),EXACT(IF(OR(EXACT($C19,61),EXACT($C19,62),EXACT($C19,63),EXACT($C19,64)),7,ROUND($C19/10,0)),3),EXACT(IF(OR(EXACT($C19,61),EXACT($C19,62),EXACT($C19,63),EXACT($C19,64)),7,ROUND($C19/10,0)),4),EXACT(IF(OR(EXACT($C19,61),EXACT($C19,62),EXACT($C19,63),EXACT($C19,64)),7,ROUND($C19/10,0)),5),EXACT(IF(OR(EXACT($C19,61),EXACT($C19,62),EXACT($C19,63),EXACT($C19,64)),7,ROUND($C19/10,0)),6)),NOT(OR(EXACT($E19,""),EXACT($E19,1),EXACT($E19,2)))),"【Warning!】疾病プランのご加入上限口数は2口です",IF(AND(NOT(OR(EXACT(IF(OR(EXACT($C19,61),EXACT($C19,62),EXACT($C19,63),EXACT($C19,64)),7,ROUND($C19/10,0)),2),EXACT(IF(OR(EXACT($C19,61),EXACT($C19,62),EXACT($C19,63),EXACT($C19,64)),7,ROUND($C19/10,0)),3),EXACT(IF(OR(EXACT($C19,61),EXACT($C19,62),EXACT($C19,63),EXACT($C19,64)),7,ROUND($C19/10,0)),4),EXACT(IF(OR(EXACT($C19,61),EXACT($C19,62),EXACT($C19,63),EXACT($C19,64)),7,ROUND($C19/10,0)),5),EXACT(IF(OR(EXACT($C19,61),EXACT($C19,62),EXACT($C19,63),EXACT($C19,64)),7,ROUND($C19/10,0)),6))),NOT(OR(EXACT($E19,""),EXACT($E19,1)))),"【Warning!】疾病プランのご加入上限口数は1口です","")),AND(OR(EXACT(TRIM($D19),"FB1"),EXACT(TRIM($D19),"FB2"),EXACT(TRIM($D19),"FB3"),EXACT(TRIM($D19),"FB4"),EXACT(TRIM($D19),"FS1"),EXACT(TRIM($D19),"FS2"),EXACT(TRIM($D19),"FS3"),EXACT(TRIM($D19),"FS4")),NOT(AND(EXACT(TRIM($G19),""),EXACT(TRIM($I19),""),EXACT(TRIM($K19),""),EXACT(TRIM($M19),""),EXACT(TRIM($O19),""),EXACT(TRIM($Q19),"")))),IF(OR(EXACT($D19,"SC"),EXACT($D19,"SA"),EXACT($D19,"SS")),"","【Warning!】オプションをセットできるのは自由設計プラン(SC,SA,SS)のみです"),OR(EXACT($D19,"SA"),EXACT($D19,"SS")),IF(OR(EXACT($G19,"61"),EXACT($G19,"62"),EXACT($G19,"71"),EXACT($G19,"72"),EXACT($G19,"81"),EXACT($G19,"90"),EXACT($G19,"91"),EXACT($G19,"102"),EXACT($G19,"111"),EXACT($I19,"61"),EXACT($I19,"62"),EXACT($I19,"71"),EXACT($I19,"72"),EXACT($I19,"81"),EXACT($I19,"90"),EXACT($I19,"91"),EXACT($I19,"102"),EXACT($I19,"111"),EXACT($K19,"61"),EXACT($K19,"62"),EXACT($K19,"71"),EXACT($K19,"72"),EXACT($K19,"81"),EXACT($K19,"90"),EXACT($K19,"91"),EXACT($K19,"102"),EXACT($K19,"111"),EXACT($M19,"61"),EXACT($M19,"62"),EXACT($M19,"71"),EXACT($M19,"72"),EXACT($M19,"81"),EXACT($M19,"90"),EXACT($M19,"91"),EXACT($M19,"102"),EXACT($M19,"111"),EXACT($O19,"61"),EXACT($O19,"62"),EXACT($O19,"71"),EXACT($O19,"72"),EXACT($O19,"81"),EXACT($O19,"90"),EXACT($O19,"91"),EXACT($O19,"102"),EXACT($O19,"111"),EXACT($Q19,"61"),EXACT($Q19,"62"),EXACT($Q19,"71"),EXACT($Q19,"72"),EXACT($Q19,"81"),EXACT($Q19,"90"),EXACT($Q19,"91"),EXACT($Q19,"102"),EXACT($Q19,"111")),"【Warning!】SCにのみセット可(SA・SSにはセット不可)であるオプションが選択されています",""),AND(OR(EXACT($G19,71),EXACT($G19,72),EXACT($I19,71),EXACT($I19,72),EXACT($K19,71),EXACT($K19,72),EXACT($M19,71),EXACT($M19,72),EXACT($O19,71),EXACT($O19,72),EXACT($Q19,71),EXACT($Q19,72)),OR(EXACT($G19,90),EXACT($G19,91),EXACT($I19,90),EXACT($I19,91),EXACT($K19,90),EXACT($K19,91),EXACT($M19,90),EXACT($M19,91),EXACT($O19,90),EXACT($O19,91),EXACT($Q19,90),EXACT($Q19,91))),"【Warning!】がん診断保険金(71,72)と八大疾病一時金(90,91)は同時セット不可です"),"")</f>
        <v/>
      </c>
    </row>
    <row r="20" spans="1:21" ht="26.25" customHeight="1" thickBot="1">
      <c r="R20" s="28" t="str">
        <f>IF(EXACT(TRIM($M$2),""),"",CONCATENATE("本年度残り",CHOOSE(MONTH($M$2),7,6,5,4,3,2,1,12,11,10,9,8),"か月分の合計保険料（円）："))</f>
        <v/>
      </c>
      <c r="S20" s="29" t="str">
        <f>IF(EXACT(TRIM($M$2),""),"",SUM(S5:S19))</f>
        <v/>
      </c>
    </row>
  </sheetData>
  <sheetProtection algorithmName="SHA-512" hashValue="CASRS/zmnZo6TzPp2hKTUF1GlQDMbwrkTmRoEJJZM8j/wsl4qwpN7mZndlaMEmedv7mHyN0pSxndnByQp2eErg==" saltValue="+NyLxmfUwzYV57dX3YFwUQ==" spinCount="100000" sheet="1" objects="1" scenarios="1"/>
  <mergeCells count="2">
    <mergeCell ref="K2:L2"/>
    <mergeCell ref="M2:N2"/>
  </mergeCells>
  <phoneticPr fontId="2"/>
  <dataValidations count="3">
    <dataValidation type="list" allowBlank="1" showInputMessage="1" sqref="D5:D19" xr:uid="{E0FD7662-2596-4E92-AA45-21EA68E467CA}">
      <formula1>"SC,SA,SS,FB1,FB2,FB3,FB4,FS1,FS2,FS3,FS4"</formula1>
    </dataValidation>
    <dataValidation type="list" allowBlank="1" showInputMessage="1" sqref="O5:O19 M5:M19 K5:K19 I5:I19 G5:G19 Q5:Q19" xr:uid="{9DA1E2D5-5357-43B0-B1BC-17BE2796865D}">
      <formula1>"61,62,71,72,81,90,91,102,111,11(011),21(021),22(022),31(031),32(032),33(033),42,51(051),52(052),53(053),121(141),131(151)"</formula1>
    </dataValidation>
    <dataValidation type="list" allowBlank="1" showInputMessage="1" sqref="E5:E19" xr:uid="{8E8746B6-B2B0-4292-98BA-ECCF3AF1C446}">
      <formula1>"1,2,3,4,5,6,7,8,9,10"</formula1>
    </dataValidation>
  </dataValidations>
  <pageMargins left="0" right="0" top="0.74803149606299213" bottom="0.74803149606299213" header="0.31496062992125984" footer="0.31496062992125984"/>
  <pageSetup paperSize="9" scale="97" orientation="landscape" r:id="rId1"/>
  <headerFooter>
    <oddHeader>&amp;R&amp;D作成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8CBC-E0BE-422B-933B-0FC8F37CBC66}">
  <dimension ref="A1:AG42"/>
  <sheetViews>
    <sheetView workbookViewId="0"/>
  </sheetViews>
  <sheetFormatPr defaultColWidth="2.25" defaultRowHeight="13.5"/>
  <cols>
    <col min="1" max="16384" width="2.25" style="192"/>
  </cols>
  <sheetData>
    <row r="1" spans="1:33">
      <c r="A1" s="192" t="s">
        <v>371</v>
      </c>
    </row>
    <row r="2" spans="1:33">
      <c r="C2" s="193" t="s">
        <v>372</v>
      </c>
    </row>
    <row r="4" spans="1:33">
      <c r="D4" s="192" t="s">
        <v>373</v>
      </c>
    </row>
    <row r="5" spans="1:33">
      <c r="E5" s="194" t="s">
        <v>374</v>
      </c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6"/>
    </row>
    <row r="6" spans="1:33">
      <c r="E6" s="194" t="s">
        <v>375</v>
      </c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6"/>
    </row>
    <row r="7" spans="1:33">
      <c r="E7" s="194" t="s">
        <v>376</v>
      </c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6"/>
    </row>
    <row r="9" spans="1:33">
      <c r="D9" s="192" t="s">
        <v>377</v>
      </c>
    </row>
    <row r="10" spans="1:33">
      <c r="E10" s="197" t="s">
        <v>398</v>
      </c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9"/>
    </row>
    <row r="11" spans="1:33">
      <c r="E11" s="212" t="s">
        <v>397</v>
      </c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4"/>
    </row>
    <row r="12" spans="1:33">
      <c r="E12" s="200" t="s">
        <v>378</v>
      </c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2"/>
    </row>
    <row r="13" spans="1:33">
      <c r="E13" s="200" t="s">
        <v>379</v>
      </c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2"/>
    </row>
    <row r="14" spans="1:33">
      <c r="E14" s="200" t="s">
        <v>380</v>
      </c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2"/>
    </row>
    <row r="15" spans="1:33">
      <c r="E15" s="200" t="s">
        <v>399</v>
      </c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2"/>
    </row>
    <row r="16" spans="1:33">
      <c r="E16" s="200" t="s">
        <v>381</v>
      </c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1"/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2"/>
    </row>
    <row r="17" spans="4:33">
      <c r="E17" s="200" t="s">
        <v>382</v>
      </c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2"/>
    </row>
    <row r="18" spans="4:33">
      <c r="E18" s="200" t="s">
        <v>383</v>
      </c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201"/>
      <c r="U18" s="201"/>
      <c r="V18" s="201"/>
      <c r="W18" s="201"/>
      <c r="X18" s="201"/>
      <c r="Y18" s="201"/>
      <c r="Z18" s="201"/>
      <c r="AA18" s="201"/>
      <c r="AB18" s="201"/>
      <c r="AC18" s="201"/>
      <c r="AD18" s="201"/>
      <c r="AE18" s="201"/>
      <c r="AF18" s="201"/>
      <c r="AG18" s="202"/>
    </row>
    <row r="19" spans="4:33">
      <c r="E19" s="203" t="s">
        <v>384</v>
      </c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5"/>
    </row>
    <row r="21" spans="4:33">
      <c r="D21" s="192" t="s">
        <v>402</v>
      </c>
    </row>
    <row r="22" spans="4:33">
      <c r="E22" s="206" t="s">
        <v>401</v>
      </c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8"/>
    </row>
    <row r="23" spans="4:33">
      <c r="E23" s="203" t="s">
        <v>403</v>
      </c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5"/>
    </row>
    <row r="24" spans="4:33">
      <c r="E24" s="197" t="s">
        <v>404</v>
      </c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9"/>
    </row>
    <row r="25" spans="4:33">
      <c r="E25" s="209" t="s">
        <v>405</v>
      </c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210"/>
      <c r="AD25" s="210"/>
      <c r="AE25" s="210"/>
      <c r="AF25" s="210"/>
      <c r="AG25" s="211"/>
    </row>
    <row r="26" spans="4:33">
      <c r="E26" s="194" t="s">
        <v>406</v>
      </c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6"/>
    </row>
    <row r="27" spans="4:33">
      <c r="E27" s="206" t="s">
        <v>407</v>
      </c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8"/>
    </row>
    <row r="28" spans="4:33">
      <c r="E28" s="203" t="s">
        <v>408</v>
      </c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5"/>
    </row>
    <row r="29" spans="4:33">
      <c r="E29" s="194" t="s">
        <v>409</v>
      </c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6"/>
    </row>
    <row r="30" spans="4:33">
      <c r="E30" s="194" t="s">
        <v>410</v>
      </c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6"/>
    </row>
    <row r="31" spans="4:33">
      <c r="E31" s="194" t="s">
        <v>385</v>
      </c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6"/>
    </row>
    <row r="32" spans="4:33">
      <c r="E32" s="197" t="s">
        <v>386</v>
      </c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</row>
    <row r="33" spans="5:33">
      <c r="E33" s="209" t="s">
        <v>387</v>
      </c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  <c r="Z33" s="210"/>
      <c r="AA33" s="210"/>
      <c r="AB33" s="210"/>
      <c r="AC33" s="210"/>
      <c r="AD33" s="210"/>
      <c r="AE33" s="210"/>
      <c r="AF33" s="210"/>
      <c r="AG33" s="211"/>
    </row>
    <row r="34" spans="5:33">
      <c r="E34" s="206" t="s">
        <v>388</v>
      </c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8"/>
    </row>
    <row r="35" spans="5:33">
      <c r="E35" s="200" t="s">
        <v>389</v>
      </c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2"/>
    </row>
    <row r="36" spans="5:33">
      <c r="E36" s="209" t="s">
        <v>390</v>
      </c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1"/>
    </row>
    <row r="37" spans="5:33">
      <c r="E37" s="194" t="s">
        <v>391</v>
      </c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6"/>
    </row>
    <row r="38" spans="5:33">
      <c r="E38" s="206" t="s">
        <v>392</v>
      </c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8"/>
    </row>
    <row r="39" spans="5:33">
      <c r="E39" s="200" t="s">
        <v>393</v>
      </c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2"/>
    </row>
    <row r="40" spans="5:33">
      <c r="E40" s="209" t="s">
        <v>394</v>
      </c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1"/>
    </row>
    <row r="41" spans="5:33">
      <c r="E41" s="194" t="s">
        <v>395</v>
      </c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6"/>
    </row>
    <row r="42" spans="5:33">
      <c r="E42" s="194" t="s">
        <v>396</v>
      </c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6"/>
    </row>
  </sheetData>
  <sheetProtection algorithmName="SHA-512" hashValue="/3Tg6a32T9fOtf+ea8DdWdNouMSkPWbvqKluJ1eUOrsqNO6q+Sptbbz7T8onPZl+qC6/0vIvJezfJqRjiKdeSA==" saltValue="4HqCPu4OeV9simAd8GvajA==" spinCount="100000" sheet="1" objects="1" scenarios="1"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1054-EC06-4139-9E11-8DE6D40806D4}">
  <dimension ref="A1:N15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2.25" defaultRowHeight="13.5"/>
  <cols>
    <col min="1" max="2" width="9" style="9" customWidth="1"/>
    <col min="3" max="3" width="9" style="10" customWidth="1"/>
    <col min="4" max="14" width="9" style="7" customWidth="1"/>
    <col min="15" max="16384" width="2.25" style="7"/>
  </cols>
  <sheetData>
    <row r="1" spans="1:14">
      <c r="A1" s="8" t="s">
        <v>226</v>
      </c>
      <c r="B1" s="8" t="s">
        <v>227</v>
      </c>
      <c r="C1" s="6" t="s">
        <v>347</v>
      </c>
      <c r="D1" s="6" t="s">
        <v>348</v>
      </c>
      <c r="E1" s="6" t="s">
        <v>349</v>
      </c>
      <c r="F1" s="6" t="s">
        <v>350</v>
      </c>
      <c r="G1" s="6" t="s">
        <v>351</v>
      </c>
      <c r="H1" s="6" t="s">
        <v>352</v>
      </c>
      <c r="I1" s="6" t="s">
        <v>353</v>
      </c>
      <c r="J1" s="6" t="s">
        <v>354</v>
      </c>
      <c r="K1" s="6" t="s">
        <v>355</v>
      </c>
      <c r="L1" s="6" t="s">
        <v>356</v>
      </c>
      <c r="M1" s="6" t="s">
        <v>357</v>
      </c>
      <c r="N1" s="6" t="s">
        <v>358</v>
      </c>
    </row>
    <row r="2" spans="1:14">
      <c r="A2" s="9" t="s">
        <v>74</v>
      </c>
      <c r="B2" s="9" t="s">
        <v>330</v>
      </c>
      <c r="C2" s="10">
        <f>INDEX(DB!$F:$Q,MATCH($B2,DB!$E:$E,0),1)</f>
        <v>13100</v>
      </c>
      <c r="D2" s="10">
        <f>INDEX(DB!$F:$Q,MATCH($B2,DB!$E:$E,0),2)</f>
        <v>12000</v>
      </c>
      <c r="E2" s="10">
        <f>INDEX(DB!$F:$Q,MATCH($B2,DB!$E:$E,0),3)</f>
        <v>10920</v>
      </c>
      <c r="F2" s="10">
        <f>INDEX(DB!$F:$Q,MATCH($B2,DB!$E:$E,0),4)</f>
        <v>9830</v>
      </c>
      <c r="G2" s="10">
        <f>INDEX(DB!$F:$Q,MATCH($B2,DB!$E:$E,0),5)</f>
        <v>8740</v>
      </c>
      <c r="H2" s="10">
        <f>INDEX(DB!$F:$Q,MATCH($B2,DB!$E:$E,0),6)</f>
        <v>7640</v>
      </c>
      <c r="I2" s="10">
        <f>INDEX(DB!$F:$Q,MATCH($B2,DB!$E:$E,0),7)</f>
        <v>6560</v>
      </c>
      <c r="J2" s="10">
        <f>INDEX(DB!$F:$Q,MATCH($B2,DB!$E:$E,0),8)</f>
        <v>5460</v>
      </c>
      <c r="K2" s="10">
        <f>INDEX(DB!$F:$Q,MATCH($B2,DB!$E:$E,0),9)</f>
        <v>4360</v>
      </c>
      <c r="L2" s="10">
        <f>INDEX(DB!$F:$Q,MATCH($B2,DB!$E:$E,0),10)</f>
        <v>3280</v>
      </c>
      <c r="M2" s="10">
        <f>INDEX(DB!$F:$Q,MATCH($B2,DB!$E:$E,0),11)</f>
        <v>2190</v>
      </c>
      <c r="N2" s="10">
        <f>INDEX(DB!$F:$Q,MATCH($B2,DB!$E:$E,0),12)</f>
        <v>1100</v>
      </c>
    </row>
    <row r="3" spans="1:14">
      <c r="B3" s="9" t="s">
        <v>98</v>
      </c>
      <c r="C3" s="10">
        <f>INDEX(DB!$F:$Q,MATCH($B3,DB!$E:$E,0),1)</f>
        <v>4410</v>
      </c>
      <c r="D3" s="10">
        <f>INDEX(DB!$F:$Q,MATCH($B3,DB!$E:$E,0),2)</f>
        <v>4050</v>
      </c>
      <c r="E3" s="10">
        <f>INDEX(DB!$F:$Q,MATCH($B3,DB!$E:$E,0),3)</f>
        <v>3680</v>
      </c>
      <c r="F3" s="10">
        <f>INDEX(DB!$F:$Q,MATCH($B3,DB!$E:$E,0),4)</f>
        <v>3310</v>
      </c>
      <c r="G3" s="10">
        <f>INDEX(DB!$F:$Q,MATCH($B3,DB!$E:$E,0),5)</f>
        <v>2940</v>
      </c>
      <c r="H3" s="10">
        <f>INDEX(DB!$F:$Q,MATCH($B3,DB!$E:$E,0),6)</f>
        <v>2570</v>
      </c>
      <c r="I3" s="10">
        <f>INDEX(DB!$F:$Q,MATCH($B3,DB!$E:$E,0),7)</f>
        <v>2210</v>
      </c>
      <c r="J3" s="10">
        <f>INDEX(DB!$F:$Q,MATCH($B3,DB!$E:$E,0),8)</f>
        <v>1840</v>
      </c>
      <c r="K3" s="10">
        <f>INDEX(DB!$F:$Q,MATCH($B3,DB!$E:$E,0),9)</f>
        <v>1470</v>
      </c>
      <c r="L3" s="10">
        <f>INDEX(DB!$F:$Q,MATCH($B3,DB!$E:$E,0),10)</f>
        <v>1110</v>
      </c>
      <c r="M3" s="10">
        <f>INDEX(DB!$F:$Q,MATCH($B3,DB!$E:$E,0),11)</f>
        <v>740</v>
      </c>
      <c r="N3" s="10">
        <f>INDEX(DB!$F:$Q,MATCH($B3,DB!$E:$E,0),12)</f>
        <v>360</v>
      </c>
    </row>
    <row r="4" spans="1:14">
      <c r="B4" s="9" t="s">
        <v>99</v>
      </c>
      <c r="C4" s="10">
        <f>INDEX(DB!$F:$Q,MATCH($B4,DB!$E:$E,0),1)</f>
        <v>3310</v>
      </c>
      <c r="D4" s="10">
        <f>INDEX(DB!$F:$Q,MATCH($B4,DB!$E:$E,0),2)</f>
        <v>3040</v>
      </c>
      <c r="E4" s="10">
        <f>INDEX(DB!$F:$Q,MATCH($B4,DB!$E:$E,0),3)</f>
        <v>2760</v>
      </c>
      <c r="F4" s="10">
        <f>INDEX(DB!$F:$Q,MATCH($B4,DB!$E:$E,0),4)</f>
        <v>2490</v>
      </c>
      <c r="G4" s="10">
        <f>INDEX(DB!$F:$Q,MATCH($B4,DB!$E:$E,0),5)</f>
        <v>2210</v>
      </c>
      <c r="H4" s="10">
        <f>INDEX(DB!$F:$Q,MATCH($B4,DB!$E:$E,0),6)</f>
        <v>1940</v>
      </c>
      <c r="I4" s="10">
        <f>INDEX(DB!$F:$Q,MATCH($B4,DB!$E:$E,0),7)</f>
        <v>1660</v>
      </c>
      <c r="J4" s="10">
        <f>INDEX(DB!$F:$Q,MATCH($B4,DB!$E:$E,0),8)</f>
        <v>1380</v>
      </c>
      <c r="K4" s="10">
        <f>INDEX(DB!$F:$Q,MATCH($B4,DB!$E:$E,0),9)</f>
        <v>1100</v>
      </c>
      <c r="L4" s="10">
        <f>INDEX(DB!$F:$Q,MATCH($B4,DB!$E:$E,0),10)</f>
        <v>840</v>
      </c>
      <c r="M4" s="10">
        <f>INDEX(DB!$F:$Q,MATCH($B4,DB!$E:$E,0),11)</f>
        <v>560</v>
      </c>
      <c r="N4" s="10">
        <f>INDEX(DB!$F:$Q,MATCH($B4,DB!$E:$E,0),12)</f>
        <v>280</v>
      </c>
    </row>
    <row r="5" spans="1:14">
      <c r="B5" s="9" t="s">
        <v>100</v>
      </c>
      <c r="C5" s="10">
        <f>INDEX(DB!$F:$Q,MATCH($B5,DB!$E:$E,0),1)</f>
        <v>2880</v>
      </c>
      <c r="D5" s="10">
        <f>INDEX(DB!$F:$Q,MATCH($B5,DB!$E:$E,0),2)</f>
        <v>2640</v>
      </c>
      <c r="E5" s="10">
        <f>INDEX(DB!$F:$Q,MATCH($B5,DB!$E:$E,0),3)</f>
        <v>2400</v>
      </c>
      <c r="F5" s="10">
        <f>INDEX(DB!$F:$Q,MATCH($B5,DB!$E:$E,0),4)</f>
        <v>2160</v>
      </c>
      <c r="G5" s="10">
        <f>INDEX(DB!$F:$Q,MATCH($B5,DB!$E:$E,0),5)</f>
        <v>1920</v>
      </c>
      <c r="H5" s="10">
        <f>INDEX(DB!$F:$Q,MATCH($B5,DB!$E:$E,0),6)</f>
        <v>1680</v>
      </c>
      <c r="I5" s="10">
        <f>INDEX(DB!$F:$Q,MATCH($B5,DB!$E:$E,0),7)</f>
        <v>1450</v>
      </c>
      <c r="J5" s="10">
        <f>INDEX(DB!$F:$Q,MATCH($B5,DB!$E:$E,0),8)</f>
        <v>1200</v>
      </c>
      <c r="K5" s="10">
        <f>INDEX(DB!$F:$Q,MATCH($B5,DB!$E:$E,0),9)</f>
        <v>960</v>
      </c>
      <c r="L5" s="10">
        <f>INDEX(DB!$F:$Q,MATCH($B5,DB!$E:$E,0),10)</f>
        <v>720</v>
      </c>
      <c r="M5" s="10">
        <f>INDEX(DB!$F:$Q,MATCH($B5,DB!$E:$E,0),11)</f>
        <v>480</v>
      </c>
      <c r="N5" s="10">
        <f>INDEX(DB!$F:$Q,MATCH($B5,DB!$E:$E,0),12)</f>
        <v>240</v>
      </c>
    </row>
    <row r="6" spans="1:14">
      <c r="B6" s="9" t="s">
        <v>101</v>
      </c>
      <c r="C6" s="10">
        <f>INDEX(DB!$F:$Q,MATCH($B6,DB!$E:$E,0),1)</f>
        <v>3850</v>
      </c>
      <c r="D6" s="10">
        <f>INDEX(DB!$F:$Q,MATCH($B6,DB!$E:$E,0),2)</f>
        <v>3530</v>
      </c>
      <c r="E6" s="10">
        <f>INDEX(DB!$F:$Q,MATCH($B6,DB!$E:$E,0),3)</f>
        <v>3210</v>
      </c>
      <c r="F6" s="10">
        <f>INDEX(DB!$F:$Q,MATCH($B6,DB!$E:$E,0),4)</f>
        <v>2890</v>
      </c>
      <c r="G6" s="10">
        <f>INDEX(DB!$F:$Q,MATCH($B6,DB!$E:$E,0),5)</f>
        <v>2570</v>
      </c>
      <c r="H6" s="10">
        <f>INDEX(DB!$F:$Q,MATCH($B6,DB!$E:$E,0),6)</f>
        <v>2250</v>
      </c>
      <c r="I6" s="10">
        <f>INDEX(DB!$F:$Q,MATCH($B6,DB!$E:$E,0),7)</f>
        <v>1940</v>
      </c>
      <c r="J6" s="10">
        <f>INDEX(DB!$F:$Q,MATCH($B6,DB!$E:$E,0),8)</f>
        <v>1600</v>
      </c>
      <c r="K6" s="10">
        <f>INDEX(DB!$F:$Q,MATCH($B6,DB!$E:$E,0),9)</f>
        <v>1280</v>
      </c>
      <c r="L6" s="10">
        <f>INDEX(DB!$F:$Q,MATCH($B6,DB!$E:$E,0),10)</f>
        <v>960</v>
      </c>
      <c r="M6" s="10">
        <f>INDEX(DB!$F:$Q,MATCH($B6,DB!$E:$E,0),11)</f>
        <v>640</v>
      </c>
      <c r="N6" s="10">
        <f>INDEX(DB!$F:$Q,MATCH($B6,DB!$E:$E,0),12)</f>
        <v>320</v>
      </c>
    </row>
    <row r="7" spans="1:14">
      <c r="B7" s="9" t="s">
        <v>102</v>
      </c>
      <c r="C7" s="10">
        <f>INDEX(DB!$F:$Q,MATCH($B7,DB!$E:$E,0),1)</f>
        <v>6370</v>
      </c>
      <c r="D7" s="10">
        <f>INDEX(DB!$F:$Q,MATCH($B7,DB!$E:$E,0),2)</f>
        <v>5830</v>
      </c>
      <c r="E7" s="10">
        <f>INDEX(DB!$F:$Q,MATCH($B7,DB!$E:$E,0),3)</f>
        <v>5310</v>
      </c>
      <c r="F7" s="10">
        <f>INDEX(DB!$F:$Q,MATCH($B7,DB!$E:$E,0),4)</f>
        <v>4770</v>
      </c>
      <c r="G7" s="10">
        <f>INDEX(DB!$F:$Q,MATCH($B7,DB!$E:$E,0),5)</f>
        <v>4250</v>
      </c>
      <c r="H7" s="10">
        <f>INDEX(DB!$F:$Q,MATCH($B7,DB!$E:$E,0),6)</f>
        <v>3710</v>
      </c>
      <c r="I7" s="10">
        <f>INDEX(DB!$F:$Q,MATCH($B7,DB!$E:$E,0),7)</f>
        <v>3200</v>
      </c>
      <c r="J7" s="10">
        <f>INDEX(DB!$F:$Q,MATCH($B7,DB!$E:$E,0),8)</f>
        <v>2660</v>
      </c>
      <c r="K7" s="10">
        <f>INDEX(DB!$F:$Q,MATCH($B7,DB!$E:$E,0),9)</f>
        <v>2120</v>
      </c>
      <c r="L7" s="10">
        <f>INDEX(DB!$F:$Q,MATCH($B7,DB!$E:$E,0),10)</f>
        <v>1600</v>
      </c>
      <c r="M7" s="10">
        <f>INDEX(DB!$F:$Q,MATCH($B7,DB!$E:$E,0),11)</f>
        <v>1060</v>
      </c>
      <c r="N7" s="10">
        <f>INDEX(DB!$F:$Q,MATCH($B7,DB!$E:$E,0),12)</f>
        <v>540</v>
      </c>
    </row>
    <row r="8" spans="1:14">
      <c r="B8" s="9" t="s">
        <v>103</v>
      </c>
      <c r="C8" s="10">
        <f>INDEX(DB!$F:$Q,MATCH($B8,DB!$E:$E,0),1)</f>
        <v>8620</v>
      </c>
      <c r="D8" s="10">
        <f>INDEX(DB!$F:$Q,MATCH($B8,DB!$E:$E,0),2)</f>
        <v>7900</v>
      </c>
      <c r="E8" s="10">
        <f>INDEX(DB!$F:$Q,MATCH($B8,DB!$E:$E,0),3)</f>
        <v>7180</v>
      </c>
      <c r="F8" s="10">
        <f>INDEX(DB!$F:$Q,MATCH($B8,DB!$E:$E,0),4)</f>
        <v>6480</v>
      </c>
      <c r="G8" s="10">
        <f>INDEX(DB!$F:$Q,MATCH($B8,DB!$E:$E,0),5)</f>
        <v>5750</v>
      </c>
      <c r="H8" s="10">
        <f>INDEX(DB!$F:$Q,MATCH($B8,DB!$E:$E,0),6)</f>
        <v>5030</v>
      </c>
      <c r="I8" s="10">
        <f>INDEX(DB!$F:$Q,MATCH($B8,DB!$E:$E,0),7)</f>
        <v>4310</v>
      </c>
      <c r="J8" s="10">
        <f>INDEX(DB!$F:$Q,MATCH($B8,DB!$E:$E,0),8)</f>
        <v>3590</v>
      </c>
      <c r="K8" s="10">
        <f>INDEX(DB!$F:$Q,MATCH($B8,DB!$E:$E,0),9)</f>
        <v>2870</v>
      </c>
      <c r="L8" s="10">
        <f>INDEX(DB!$F:$Q,MATCH($B8,DB!$E:$E,0),10)</f>
        <v>2170</v>
      </c>
      <c r="M8" s="10">
        <f>INDEX(DB!$F:$Q,MATCH($B8,DB!$E:$E,0),11)</f>
        <v>1440</v>
      </c>
      <c r="N8" s="10">
        <f>INDEX(DB!$F:$Q,MATCH($B8,DB!$E:$E,0),12)</f>
        <v>720</v>
      </c>
    </row>
    <row r="9" spans="1:14">
      <c r="B9" s="9" t="s">
        <v>104</v>
      </c>
      <c r="C9" s="10">
        <f>INDEX(DB!$F:$Q,MATCH($B9,DB!$E:$E,0),1)</f>
        <v>8370</v>
      </c>
      <c r="D9" s="10">
        <f>INDEX(DB!$F:$Q,MATCH($B9,DB!$E:$E,0),2)</f>
        <v>7670</v>
      </c>
      <c r="E9" s="10">
        <f>INDEX(DB!$F:$Q,MATCH($B9,DB!$E:$E,0),3)</f>
        <v>6980</v>
      </c>
      <c r="F9" s="10">
        <f>INDEX(DB!$F:$Q,MATCH($B9,DB!$E:$E,0),4)</f>
        <v>6270</v>
      </c>
      <c r="G9" s="10">
        <f>INDEX(DB!$F:$Q,MATCH($B9,DB!$E:$E,0),5)</f>
        <v>5580</v>
      </c>
      <c r="H9" s="10">
        <f>INDEX(DB!$F:$Q,MATCH($B9,DB!$E:$E,0),6)</f>
        <v>4880</v>
      </c>
      <c r="I9" s="10">
        <f>INDEX(DB!$F:$Q,MATCH($B9,DB!$E:$E,0),7)</f>
        <v>4200</v>
      </c>
      <c r="J9" s="10">
        <f>INDEX(DB!$F:$Q,MATCH($B9,DB!$E:$E,0),8)</f>
        <v>3490</v>
      </c>
      <c r="K9" s="10">
        <f>INDEX(DB!$F:$Q,MATCH($B9,DB!$E:$E,0),9)</f>
        <v>2790</v>
      </c>
      <c r="L9" s="10">
        <f>INDEX(DB!$F:$Q,MATCH($B9,DB!$E:$E,0),10)</f>
        <v>2100</v>
      </c>
      <c r="M9" s="10">
        <f>INDEX(DB!$F:$Q,MATCH($B9,DB!$E:$E,0),11)</f>
        <v>1400</v>
      </c>
      <c r="N9" s="10">
        <f>INDEX(DB!$F:$Q,MATCH($B9,DB!$E:$E,0),12)</f>
        <v>700</v>
      </c>
    </row>
    <row r="10" spans="1:14">
      <c r="B10" s="9" t="s">
        <v>105</v>
      </c>
      <c r="C10" s="10">
        <f>INDEX(DB!$F:$Q,MATCH($B10,DB!$E:$E,0),1)</f>
        <v>8360</v>
      </c>
      <c r="D10" s="10">
        <f>INDEX(DB!$F:$Q,MATCH($B10,DB!$E:$E,0),2)</f>
        <v>7670</v>
      </c>
      <c r="E10" s="10">
        <f>INDEX(DB!$F:$Q,MATCH($B10,DB!$E:$E,0),3)</f>
        <v>6980</v>
      </c>
      <c r="F10" s="10">
        <f>INDEX(DB!$F:$Q,MATCH($B10,DB!$E:$E,0),4)</f>
        <v>6270</v>
      </c>
      <c r="G10" s="10">
        <f>INDEX(DB!$F:$Q,MATCH($B10,DB!$E:$E,0),5)</f>
        <v>5570</v>
      </c>
      <c r="H10" s="10">
        <f>INDEX(DB!$F:$Q,MATCH($B10,DB!$E:$E,0),6)</f>
        <v>4880</v>
      </c>
      <c r="I10" s="10">
        <f>INDEX(DB!$F:$Q,MATCH($B10,DB!$E:$E,0),7)</f>
        <v>4190</v>
      </c>
      <c r="J10" s="10">
        <f>INDEX(DB!$F:$Q,MATCH($B10,DB!$E:$E,0),8)</f>
        <v>3480</v>
      </c>
      <c r="K10" s="10">
        <f>INDEX(DB!$F:$Q,MATCH($B10,DB!$E:$E,0),9)</f>
        <v>2790</v>
      </c>
      <c r="L10" s="10">
        <f>INDEX(DB!$F:$Q,MATCH($B10,DB!$E:$E,0),10)</f>
        <v>2100</v>
      </c>
      <c r="M10" s="10">
        <f>INDEX(DB!$F:$Q,MATCH($B10,DB!$E:$E,0),11)</f>
        <v>1400</v>
      </c>
      <c r="N10" s="10">
        <f>INDEX(DB!$F:$Q,MATCH($B10,DB!$E:$E,0),12)</f>
        <v>690</v>
      </c>
    </row>
    <row r="11" spans="1:14">
      <c r="B11" s="9" t="s">
        <v>106</v>
      </c>
      <c r="C11" s="10">
        <f>INDEX(DB!$F:$Q,MATCH($B11,DB!$E:$E,0),1)</f>
        <v>10440</v>
      </c>
      <c r="D11" s="10">
        <f>INDEX(DB!$F:$Q,MATCH($B11,DB!$E:$E,0),2)</f>
        <v>9570</v>
      </c>
      <c r="E11" s="10">
        <f>INDEX(DB!$F:$Q,MATCH($B11,DB!$E:$E,0),3)</f>
        <v>8700</v>
      </c>
      <c r="F11" s="10">
        <f>INDEX(DB!$F:$Q,MATCH($B11,DB!$E:$E,0),4)</f>
        <v>7830</v>
      </c>
      <c r="G11" s="10">
        <f>INDEX(DB!$F:$Q,MATCH($B11,DB!$E:$E,0),5)</f>
        <v>6960</v>
      </c>
      <c r="H11" s="10">
        <f>INDEX(DB!$F:$Q,MATCH($B11,DB!$E:$E,0),6)</f>
        <v>6090</v>
      </c>
      <c r="I11" s="10">
        <f>INDEX(DB!$F:$Q,MATCH($B11,DB!$E:$E,0),7)</f>
        <v>5230</v>
      </c>
      <c r="J11" s="10">
        <f>INDEX(DB!$F:$Q,MATCH($B11,DB!$E:$E,0),8)</f>
        <v>4350</v>
      </c>
      <c r="K11" s="10">
        <f>INDEX(DB!$F:$Q,MATCH($B11,DB!$E:$E,0),9)</f>
        <v>3480</v>
      </c>
      <c r="L11" s="10">
        <f>INDEX(DB!$F:$Q,MATCH($B11,DB!$E:$E,0),10)</f>
        <v>2610</v>
      </c>
      <c r="M11" s="10">
        <f>INDEX(DB!$F:$Q,MATCH($B11,DB!$E:$E,0),11)</f>
        <v>1740</v>
      </c>
      <c r="N11" s="10">
        <f>INDEX(DB!$F:$Q,MATCH($B11,DB!$E:$E,0),12)</f>
        <v>870</v>
      </c>
    </row>
    <row r="12" spans="1:14">
      <c r="B12" s="9" t="s">
        <v>107</v>
      </c>
      <c r="C12" s="10">
        <f>INDEX(DB!$F:$Q,MATCH($B12,DB!$E:$E,0),1)</f>
        <v>14800</v>
      </c>
      <c r="D12" s="10">
        <f>INDEX(DB!$F:$Q,MATCH($B12,DB!$E:$E,0),2)</f>
        <v>13570</v>
      </c>
      <c r="E12" s="10">
        <f>INDEX(DB!$F:$Q,MATCH($B12,DB!$E:$E,0),3)</f>
        <v>12340</v>
      </c>
      <c r="F12" s="10">
        <f>INDEX(DB!$F:$Q,MATCH($B12,DB!$E:$E,0),4)</f>
        <v>11100</v>
      </c>
      <c r="G12" s="10">
        <f>INDEX(DB!$F:$Q,MATCH($B12,DB!$E:$E,0),5)</f>
        <v>9870</v>
      </c>
      <c r="H12" s="10">
        <f>INDEX(DB!$F:$Q,MATCH($B12,DB!$E:$E,0),6)</f>
        <v>8640</v>
      </c>
      <c r="I12" s="10">
        <f>INDEX(DB!$F:$Q,MATCH($B12,DB!$E:$E,0),7)</f>
        <v>7410</v>
      </c>
      <c r="J12" s="10">
        <f>INDEX(DB!$F:$Q,MATCH($B12,DB!$E:$E,0),8)</f>
        <v>6170</v>
      </c>
      <c r="K12" s="10">
        <f>INDEX(DB!$F:$Q,MATCH($B12,DB!$E:$E,0),9)</f>
        <v>4930</v>
      </c>
      <c r="L12" s="10">
        <f>INDEX(DB!$F:$Q,MATCH($B12,DB!$E:$E,0),10)</f>
        <v>3710</v>
      </c>
      <c r="M12" s="10">
        <f>INDEX(DB!$F:$Q,MATCH($B12,DB!$E:$E,0),11)</f>
        <v>2470</v>
      </c>
      <c r="N12" s="10">
        <f>INDEX(DB!$F:$Q,MATCH($B12,DB!$E:$E,0),12)</f>
        <v>1240</v>
      </c>
    </row>
    <row r="13" spans="1:14">
      <c r="B13" s="9" t="s">
        <v>108</v>
      </c>
      <c r="C13" s="10">
        <f>INDEX(DB!$F:$Q,MATCH($B13,DB!$E:$E,0),1)</f>
        <v>21040</v>
      </c>
      <c r="D13" s="10">
        <f>INDEX(DB!$F:$Q,MATCH($B13,DB!$E:$E,0),2)</f>
        <v>19290</v>
      </c>
      <c r="E13" s="10">
        <f>INDEX(DB!$F:$Q,MATCH($B13,DB!$E:$E,0),3)</f>
        <v>17530</v>
      </c>
      <c r="F13" s="10">
        <f>INDEX(DB!$F:$Q,MATCH($B13,DB!$E:$E,0),4)</f>
        <v>15790</v>
      </c>
      <c r="G13" s="10">
        <f>INDEX(DB!$F:$Q,MATCH($B13,DB!$E:$E,0),5)</f>
        <v>14030</v>
      </c>
      <c r="H13" s="10">
        <f>INDEX(DB!$F:$Q,MATCH($B13,DB!$E:$E,0),6)</f>
        <v>12270</v>
      </c>
      <c r="I13" s="10">
        <f>INDEX(DB!$F:$Q,MATCH($B13,DB!$E:$E,0),7)</f>
        <v>10520</v>
      </c>
      <c r="J13" s="10">
        <f>INDEX(DB!$F:$Q,MATCH($B13,DB!$E:$E,0),8)</f>
        <v>8770</v>
      </c>
      <c r="K13" s="10">
        <f>INDEX(DB!$F:$Q,MATCH($B13,DB!$E:$E,0),9)</f>
        <v>7010</v>
      </c>
      <c r="L13" s="10">
        <f>INDEX(DB!$F:$Q,MATCH($B13,DB!$E:$E,0),10)</f>
        <v>5270</v>
      </c>
      <c r="M13" s="10">
        <f>INDEX(DB!$F:$Q,MATCH($B13,DB!$E:$E,0),11)</f>
        <v>3510</v>
      </c>
      <c r="N13" s="10">
        <f>INDEX(DB!$F:$Q,MATCH($B13,DB!$E:$E,0),12)</f>
        <v>1750</v>
      </c>
    </row>
    <row r="14" spans="1:14">
      <c r="B14" s="9" t="s">
        <v>109</v>
      </c>
      <c r="C14" s="10">
        <f>INDEX(DB!$F:$Q,MATCH($B14,DB!$E:$E,0),1)</f>
        <v>31620</v>
      </c>
      <c r="D14" s="10">
        <f>INDEX(DB!$F:$Q,MATCH($B14,DB!$E:$E,0),2)</f>
        <v>28980</v>
      </c>
      <c r="E14" s="10">
        <f>INDEX(DB!$F:$Q,MATCH($B14,DB!$E:$E,0),3)</f>
        <v>26360</v>
      </c>
      <c r="F14" s="10">
        <f>INDEX(DB!$F:$Q,MATCH($B14,DB!$E:$E,0),4)</f>
        <v>23720</v>
      </c>
      <c r="G14" s="10">
        <f>INDEX(DB!$F:$Q,MATCH($B14,DB!$E:$E,0),5)</f>
        <v>21080</v>
      </c>
      <c r="H14" s="10">
        <f>INDEX(DB!$F:$Q,MATCH($B14,DB!$E:$E,0),6)</f>
        <v>18440</v>
      </c>
      <c r="I14" s="10">
        <f>INDEX(DB!$F:$Q,MATCH($B14,DB!$E:$E,0),7)</f>
        <v>15820</v>
      </c>
      <c r="J14" s="10">
        <f>INDEX(DB!$F:$Q,MATCH($B14,DB!$E:$E,0),8)</f>
        <v>13180</v>
      </c>
      <c r="K14" s="10">
        <f>INDEX(DB!$F:$Q,MATCH($B14,DB!$E:$E,0),9)</f>
        <v>10540</v>
      </c>
      <c r="L14" s="10">
        <f>INDEX(DB!$F:$Q,MATCH($B14,DB!$E:$E,0),10)</f>
        <v>7910</v>
      </c>
      <c r="M14" s="10">
        <f>INDEX(DB!$F:$Q,MATCH($B14,DB!$E:$E,0),11)</f>
        <v>5270</v>
      </c>
      <c r="N14" s="10">
        <f>INDEX(DB!$F:$Q,MATCH($B14,DB!$E:$E,0),12)</f>
        <v>2640</v>
      </c>
    </row>
    <row r="15" spans="1:14">
      <c r="B15" s="9" t="s">
        <v>110</v>
      </c>
      <c r="C15" s="10">
        <f>INDEX(DB!$F:$Q,MATCH($B15,DB!$E:$E,0),1)</f>
        <v>44080</v>
      </c>
      <c r="D15" s="10">
        <f>INDEX(DB!$F:$Q,MATCH($B15,DB!$E:$E,0),2)</f>
        <v>40410</v>
      </c>
      <c r="E15" s="10">
        <f>INDEX(DB!$F:$Q,MATCH($B15,DB!$E:$E,0),3)</f>
        <v>36740</v>
      </c>
      <c r="F15" s="10">
        <f>INDEX(DB!$F:$Q,MATCH($B15,DB!$E:$E,0),4)</f>
        <v>33070</v>
      </c>
      <c r="G15" s="10">
        <f>INDEX(DB!$F:$Q,MATCH($B15,DB!$E:$E,0),5)</f>
        <v>29380</v>
      </c>
      <c r="H15" s="10">
        <f>INDEX(DB!$F:$Q,MATCH($B15,DB!$E:$E,0),6)</f>
        <v>25710</v>
      </c>
      <c r="I15" s="10">
        <f>INDEX(DB!$F:$Q,MATCH($B15,DB!$E:$E,0),7)</f>
        <v>22050</v>
      </c>
      <c r="J15" s="10">
        <f>INDEX(DB!$F:$Q,MATCH($B15,DB!$E:$E,0),8)</f>
        <v>18370</v>
      </c>
      <c r="K15" s="10">
        <f>INDEX(DB!$F:$Q,MATCH($B15,DB!$E:$E,0),9)</f>
        <v>14700</v>
      </c>
      <c r="L15" s="10">
        <f>INDEX(DB!$F:$Q,MATCH($B15,DB!$E:$E,0),10)</f>
        <v>11020</v>
      </c>
      <c r="M15" s="10">
        <f>INDEX(DB!$F:$Q,MATCH($B15,DB!$E:$E,0),11)</f>
        <v>7350</v>
      </c>
      <c r="N15" s="10">
        <f>INDEX(DB!$F:$Q,MATCH($B15,DB!$E:$E,0),12)</f>
        <v>3670</v>
      </c>
    </row>
    <row r="16" spans="1:14">
      <c r="B16" s="9" t="s">
        <v>111</v>
      </c>
      <c r="C16" s="10">
        <f>INDEX(DB!$F:$Q,MATCH($B16,DB!$E:$E,0),1)</f>
        <v>70880</v>
      </c>
      <c r="D16" s="10">
        <f>INDEX(DB!$F:$Q,MATCH($B16,DB!$E:$E,0),2)</f>
        <v>64970</v>
      </c>
      <c r="E16" s="10">
        <f>INDEX(DB!$F:$Q,MATCH($B16,DB!$E:$E,0),3)</f>
        <v>59070</v>
      </c>
      <c r="F16" s="10">
        <f>INDEX(DB!$F:$Q,MATCH($B16,DB!$E:$E,0),4)</f>
        <v>53160</v>
      </c>
      <c r="G16" s="10">
        <f>INDEX(DB!$F:$Q,MATCH($B16,DB!$E:$E,0),5)</f>
        <v>47260</v>
      </c>
      <c r="H16" s="10">
        <f>INDEX(DB!$F:$Q,MATCH($B16,DB!$E:$E,0),6)</f>
        <v>41340</v>
      </c>
      <c r="I16" s="10">
        <f>INDEX(DB!$F:$Q,MATCH($B16,DB!$E:$E,0),7)</f>
        <v>35450</v>
      </c>
      <c r="J16" s="10">
        <f>INDEX(DB!$F:$Q,MATCH($B16,DB!$E:$E,0),8)</f>
        <v>29540</v>
      </c>
      <c r="K16" s="10">
        <f>INDEX(DB!$F:$Q,MATCH($B16,DB!$E:$E,0),9)</f>
        <v>23620</v>
      </c>
      <c r="L16" s="10">
        <f>INDEX(DB!$F:$Q,MATCH($B16,DB!$E:$E,0),10)</f>
        <v>17720</v>
      </c>
      <c r="M16" s="10">
        <f>INDEX(DB!$F:$Q,MATCH($B16,DB!$E:$E,0),11)</f>
        <v>11820</v>
      </c>
      <c r="N16" s="10">
        <f>INDEX(DB!$F:$Q,MATCH($B16,DB!$E:$E,0),12)</f>
        <v>5910</v>
      </c>
    </row>
    <row r="17" spans="1:14">
      <c r="B17" s="9" t="s">
        <v>112</v>
      </c>
      <c r="C17" s="10">
        <f>INDEX(DB!$F:$Q,MATCH($B17,DB!$E:$E,0),1)</f>
        <v>115660</v>
      </c>
      <c r="D17" s="10">
        <f>INDEX(DB!$F:$Q,MATCH($B17,DB!$E:$E,0),2)</f>
        <v>106020</v>
      </c>
      <c r="E17" s="10">
        <f>INDEX(DB!$F:$Q,MATCH($B17,DB!$E:$E,0),3)</f>
        <v>96390</v>
      </c>
      <c r="F17" s="10">
        <f>INDEX(DB!$F:$Q,MATCH($B17,DB!$E:$E,0),4)</f>
        <v>86750</v>
      </c>
      <c r="G17" s="10">
        <f>INDEX(DB!$F:$Q,MATCH($B17,DB!$E:$E,0),5)</f>
        <v>77110</v>
      </c>
      <c r="H17" s="10">
        <f>INDEX(DB!$F:$Q,MATCH($B17,DB!$E:$E,0),6)</f>
        <v>67470</v>
      </c>
      <c r="I17" s="10">
        <f>INDEX(DB!$F:$Q,MATCH($B17,DB!$E:$E,0),7)</f>
        <v>57840</v>
      </c>
      <c r="J17" s="10">
        <f>INDEX(DB!$F:$Q,MATCH($B17,DB!$E:$E,0),8)</f>
        <v>48190</v>
      </c>
      <c r="K17" s="10">
        <f>INDEX(DB!$F:$Q,MATCH($B17,DB!$E:$E,0),9)</f>
        <v>38550</v>
      </c>
      <c r="L17" s="10">
        <f>INDEX(DB!$F:$Q,MATCH($B17,DB!$E:$E,0),10)</f>
        <v>28920</v>
      </c>
      <c r="M17" s="10">
        <f>INDEX(DB!$F:$Q,MATCH($B17,DB!$E:$E,0),11)</f>
        <v>19270</v>
      </c>
      <c r="N17" s="10">
        <f>INDEX(DB!$F:$Q,MATCH($B17,DB!$E:$E,0),12)</f>
        <v>9640</v>
      </c>
    </row>
    <row r="18" spans="1:14">
      <c r="B18" s="9" t="s">
        <v>113</v>
      </c>
      <c r="C18" s="10">
        <f>INDEX(DB!$F:$Q,MATCH($B18,DB!$E:$E,0),1)</f>
        <v>180330</v>
      </c>
      <c r="D18" s="10">
        <f>INDEX(DB!$F:$Q,MATCH($B18,DB!$E:$E,0),2)</f>
        <v>165310</v>
      </c>
      <c r="E18" s="10">
        <f>INDEX(DB!$F:$Q,MATCH($B18,DB!$E:$E,0),3)</f>
        <v>150280</v>
      </c>
      <c r="F18" s="10">
        <f>INDEX(DB!$F:$Q,MATCH($B18,DB!$E:$E,0),4)</f>
        <v>135260</v>
      </c>
      <c r="G18" s="10">
        <f>INDEX(DB!$F:$Q,MATCH($B18,DB!$E:$E,0),5)</f>
        <v>120210</v>
      </c>
      <c r="H18" s="10">
        <f>INDEX(DB!$F:$Q,MATCH($B18,DB!$E:$E,0),6)</f>
        <v>105190</v>
      </c>
      <c r="I18" s="10">
        <f>INDEX(DB!$F:$Q,MATCH($B18,DB!$E:$E,0),7)</f>
        <v>90170</v>
      </c>
      <c r="J18" s="10">
        <f>INDEX(DB!$F:$Q,MATCH($B18,DB!$E:$E,0),8)</f>
        <v>75140</v>
      </c>
      <c r="K18" s="10">
        <f>INDEX(DB!$F:$Q,MATCH($B18,DB!$E:$E,0),9)</f>
        <v>60120</v>
      </c>
      <c r="L18" s="10">
        <f>INDEX(DB!$F:$Q,MATCH($B18,DB!$E:$E,0),10)</f>
        <v>45090</v>
      </c>
      <c r="M18" s="10">
        <f>INDEX(DB!$F:$Q,MATCH($B18,DB!$E:$E,0),11)</f>
        <v>30050</v>
      </c>
      <c r="N18" s="10">
        <f>INDEX(DB!$F:$Q,MATCH($B18,DB!$E:$E,0),12)</f>
        <v>15020</v>
      </c>
    </row>
    <row r="19" spans="1:14">
      <c r="B19" s="9" t="s">
        <v>114</v>
      </c>
      <c r="C19" s="10">
        <f>INDEX(DB!$F:$Q,MATCH($B19,DB!$E:$E,0),1)</f>
        <v>265600</v>
      </c>
      <c r="D19" s="10">
        <f>INDEX(DB!$F:$Q,MATCH($B19,DB!$E:$E,0),2)</f>
        <v>243460</v>
      </c>
      <c r="E19" s="10">
        <f>INDEX(DB!$F:$Q,MATCH($B19,DB!$E:$E,0),3)</f>
        <v>221340</v>
      </c>
      <c r="F19" s="10">
        <f>INDEX(DB!$F:$Q,MATCH($B19,DB!$E:$E,0),4)</f>
        <v>199200</v>
      </c>
      <c r="G19" s="10">
        <f>INDEX(DB!$F:$Q,MATCH($B19,DB!$E:$E,0),5)</f>
        <v>177070</v>
      </c>
      <c r="H19" s="10">
        <f>INDEX(DB!$F:$Q,MATCH($B19,DB!$E:$E,0),6)</f>
        <v>154930</v>
      </c>
      <c r="I19" s="10">
        <f>INDEX(DB!$F:$Q,MATCH($B19,DB!$E:$E,0),7)</f>
        <v>132810</v>
      </c>
      <c r="J19" s="10">
        <f>INDEX(DB!$F:$Q,MATCH($B19,DB!$E:$E,0),8)</f>
        <v>110670</v>
      </c>
      <c r="K19" s="10">
        <f>INDEX(DB!$F:$Q,MATCH($B19,DB!$E:$E,0),9)</f>
        <v>88530</v>
      </c>
      <c r="L19" s="10">
        <f>INDEX(DB!$F:$Q,MATCH($B19,DB!$E:$E,0),10)</f>
        <v>66400</v>
      </c>
      <c r="M19" s="10">
        <f>INDEX(DB!$F:$Q,MATCH($B19,DB!$E:$E,0),11)</f>
        <v>44270</v>
      </c>
      <c r="N19" s="10">
        <f>INDEX(DB!$F:$Q,MATCH($B19,DB!$E:$E,0),12)</f>
        <v>22140</v>
      </c>
    </row>
    <row r="20" spans="1:14">
      <c r="A20" s="9" t="s">
        <v>96</v>
      </c>
      <c r="B20" s="9" t="s">
        <v>96</v>
      </c>
      <c r="C20" s="10">
        <f>INDEX(DB!$F:$Q,MATCH($B20,DB!$E:$E,0),1)</f>
        <v>4070</v>
      </c>
      <c r="D20" s="10">
        <f>INDEX(DB!$F:$Q,MATCH($B20,DB!$E:$E,0),2)</f>
        <v>3750</v>
      </c>
      <c r="E20" s="10">
        <f>INDEX(DB!$F:$Q,MATCH($B20,DB!$E:$E,0),3)</f>
        <v>3400</v>
      </c>
      <c r="F20" s="10">
        <f>INDEX(DB!$F:$Q,MATCH($B20,DB!$E:$E,0),4)</f>
        <v>3070</v>
      </c>
      <c r="G20" s="10">
        <f>INDEX(DB!$F:$Q,MATCH($B20,DB!$E:$E,0),5)</f>
        <v>2710</v>
      </c>
      <c r="H20" s="10">
        <f>INDEX(DB!$F:$Q,MATCH($B20,DB!$E:$E,0),6)</f>
        <v>2390</v>
      </c>
      <c r="I20" s="10">
        <f>INDEX(DB!$F:$Q,MATCH($B20,DB!$E:$E,0),7)</f>
        <v>2050</v>
      </c>
      <c r="J20" s="10">
        <f>INDEX(DB!$F:$Q,MATCH($B20,DB!$E:$E,0),8)</f>
        <v>1710</v>
      </c>
      <c r="K20" s="10">
        <f>INDEX(DB!$F:$Q,MATCH($B20,DB!$E:$E,0),9)</f>
        <v>1360</v>
      </c>
      <c r="L20" s="10">
        <f>INDEX(DB!$F:$Q,MATCH($B20,DB!$E:$E,0),10)</f>
        <v>1030</v>
      </c>
      <c r="M20" s="10">
        <f>INDEX(DB!$F:$Q,MATCH($B20,DB!$E:$E,0),11)</f>
        <v>690</v>
      </c>
      <c r="N20" s="10">
        <f>INDEX(DB!$F:$Q,MATCH($B20,DB!$E:$E,0),12)</f>
        <v>350</v>
      </c>
    </row>
    <row r="21" spans="1:14">
      <c r="A21" s="9" t="s">
        <v>97</v>
      </c>
      <c r="B21" s="9" t="s">
        <v>97</v>
      </c>
      <c r="C21" s="10">
        <f>INDEX(DB!$F:$Q,MATCH($B21,DB!$E:$E,0),1)</f>
        <v>1340</v>
      </c>
      <c r="D21" s="10">
        <f>INDEX(DB!$F:$Q,MATCH($B21,DB!$E:$E,0),2)</f>
        <v>1230</v>
      </c>
      <c r="E21" s="10">
        <f>INDEX(DB!$F:$Q,MATCH($B21,DB!$E:$E,0),3)</f>
        <v>1120</v>
      </c>
      <c r="F21" s="10">
        <f>INDEX(DB!$F:$Q,MATCH($B21,DB!$E:$E,0),4)</f>
        <v>1020</v>
      </c>
      <c r="G21" s="10">
        <f>INDEX(DB!$F:$Q,MATCH($B21,DB!$E:$E,0),5)</f>
        <v>890</v>
      </c>
      <c r="H21" s="10">
        <f>INDEX(DB!$F:$Q,MATCH($B21,DB!$E:$E,0),6)</f>
        <v>780</v>
      </c>
      <c r="I21" s="10">
        <f>INDEX(DB!$F:$Q,MATCH($B21,DB!$E:$E,0),7)</f>
        <v>680</v>
      </c>
      <c r="J21" s="10">
        <f>INDEX(DB!$F:$Q,MATCH($B21,DB!$E:$E,0),8)</f>
        <v>560</v>
      </c>
      <c r="K21" s="10">
        <f>INDEX(DB!$F:$Q,MATCH($B21,DB!$E:$E,0),9)</f>
        <v>450</v>
      </c>
      <c r="L21" s="10">
        <f>INDEX(DB!$F:$Q,MATCH($B21,DB!$E:$E,0),10)</f>
        <v>350</v>
      </c>
      <c r="M21" s="10">
        <f>INDEX(DB!$F:$Q,MATCH($B21,DB!$E:$E,0),11)</f>
        <v>240</v>
      </c>
      <c r="N21" s="10">
        <f>INDEX(DB!$F:$Q,MATCH($B21,DB!$E:$E,0),12)</f>
        <v>140</v>
      </c>
    </row>
    <row r="22" spans="1:14">
      <c r="A22" s="9" t="s">
        <v>221</v>
      </c>
      <c r="B22" s="9" t="s">
        <v>221</v>
      </c>
      <c r="C22" s="10">
        <f>INDEX(DB!$F:$Q,MATCH($B22,DB!$E:$E,0),1)</f>
        <v>25240</v>
      </c>
      <c r="D22" s="10">
        <f>INDEX(DB!$F:$Q,MATCH($B22,DB!$E:$E,0),2)</f>
        <v>23140</v>
      </c>
      <c r="E22" s="10">
        <f>INDEX(DB!$F:$Q,MATCH($B22,DB!$E:$E,0),3)</f>
        <v>21030</v>
      </c>
      <c r="F22" s="10">
        <f>INDEX(DB!$F:$Q,MATCH($B22,DB!$E:$E,0),4)</f>
        <v>18930</v>
      </c>
      <c r="G22" s="10">
        <f>INDEX(DB!$F:$Q,MATCH($B22,DB!$E:$E,0),5)</f>
        <v>16850</v>
      </c>
      <c r="H22" s="10">
        <f>INDEX(DB!$F:$Q,MATCH($B22,DB!$E:$E,0),6)</f>
        <v>14700</v>
      </c>
      <c r="I22" s="10">
        <f>INDEX(DB!$F:$Q,MATCH($B22,DB!$E:$E,0),7)</f>
        <v>12670</v>
      </c>
      <c r="J22" s="10">
        <f>INDEX(DB!$F:$Q,MATCH($B22,DB!$E:$E,0),8)</f>
        <v>10550</v>
      </c>
      <c r="K22" s="10">
        <f>INDEX(DB!$F:$Q,MATCH($B22,DB!$E:$E,0),9)</f>
        <v>8390</v>
      </c>
      <c r="L22" s="10">
        <f>INDEX(DB!$F:$Q,MATCH($B22,DB!$E:$E,0),10)</f>
        <v>6320</v>
      </c>
      <c r="M22" s="10">
        <f>INDEX(DB!$F:$Q,MATCH($B22,DB!$E:$E,0),11)</f>
        <v>4230</v>
      </c>
      <c r="N22" s="10">
        <f>INDEX(DB!$F:$Q,MATCH($B22,DB!$E:$E,0),12)</f>
        <v>2110</v>
      </c>
    </row>
    <row r="23" spans="1:14">
      <c r="A23" s="9" t="s">
        <v>222</v>
      </c>
      <c r="B23" s="9" t="s">
        <v>222</v>
      </c>
      <c r="C23" s="10">
        <f>INDEX(DB!$F:$Q,MATCH($B23,DB!$E:$E,0),1)</f>
        <v>47150</v>
      </c>
      <c r="D23" s="10">
        <f>INDEX(DB!$F:$Q,MATCH($B23,DB!$E:$E,0),2)</f>
        <v>43220</v>
      </c>
      <c r="E23" s="10">
        <f>INDEX(DB!$F:$Q,MATCH($B23,DB!$E:$E,0),3)</f>
        <v>39320</v>
      </c>
      <c r="F23" s="10">
        <f>INDEX(DB!$F:$Q,MATCH($B23,DB!$E:$E,0),4)</f>
        <v>35400</v>
      </c>
      <c r="G23" s="10">
        <f>INDEX(DB!$F:$Q,MATCH($B23,DB!$E:$E,0),5)</f>
        <v>31420</v>
      </c>
      <c r="H23" s="10">
        <f>INDEX(DB!$F:$Q,MATCH($B23,DB!$E:$E,0),6)</f>
        <v>27530</v>
      </c>
      <c r="I23" s="10">
        <f>INDEX(DB!$F:$Q,MATCH($B23,DB!$E:$E,0),7)</f>
        <v>23590</v>
      </c>
      <c r="J23" s="10">
        <f>INDEX(DB!$F:$Q,MATCH($B23,DB!$E:$E,0),8)</f>
        <v>19660</v>
      </c>
      <c r="K23" s="10">
        <f>INDEX(DB!$F:$Q,MATCH($B23,DB!$E:$E,0),9)</f>
        <v>15730</v>
      </c>
      <c r="L23" s="10">
        <f>INDEX(DB!$F:$Q,MATCH($B23,DB!$E:$E,0),10)</f>
        <v>11820</v>
      </c>
      <c r="M23" s="10">
        <f>INDEX(DB!$F:$Q,MATCH($B23,DB!$E:$E,0),11)</f>
        <v>7850</v>
      </c>
      <c r="N23" s="10">
        <f>INDEX(DB!$F:$Q,MATCH($B23,DB!$E:$E,0),12)</f>
        <v>3970</v>
      </c>
    </row>
    <row r="24" spans="1:14">
      <c r="A24" s="9" t="s">
        <v>223</v>
      </c>
      <c r="B24" s="9" t="s">
        <v>223</v>
      </c>
      <c r="C24" s="10">
        <f>INDEX(DB!$F:$Q,MATCH($B24,DB!$E:$E,0),1)</f>
        <v>68690</v>
      </c>
      <c r="D24" s="10">
        <f>INDEX(DB!$F:$Q,MATCH($B24,DB!$E:$E,0),2)</f>
        <v>62980</v>
      </c>
      <c r="E24" s="10">
        <f>INDEX(DB!$F:$Q,MATCH($B24,DB!$E:$E,0),3)</f>
        <v>57240</v>
      </c>
      <c r="F24" s="10">
        <f>INDEX(DB!$F:$Q,MATCH($B24,DB!$E:$E,0),4)</f>
        <v>51540</v>
      </c>
      <c r="G24" s="10">
        <f>INDEX(DB!$F:$Q,MATCH($B24,DB!$E:$E,0),5)</f>
        <v>45830</v>
      </c>
      <c r="H24" s="10">
        <f>INDEX(DB!$F:$Q,MATCH($B24,DB!$E:$E,0),6)</f>
        <v>40070</v>
      </c>
      <c r="I24" s="10">
        <f>INDEX(DB!$F:$Q,MATCH($B24,DB!$E:$E,0),7)</f>
        <v>34380</v>
      </c>
      <c r="J24" s="10">
        <f>INDEX(DB!$F:$Q,MATCH($B24,DB!$E:$E,0),8)</f>
        <v>28640</v>
      </c>
      <c r="K24" s="10">
        <f>INDEX(DB!$F:$Q,MATCH($B24,DB!$E:$E,0),9)</f>
        <v>22860</v>
      </c>
      <c r="L24" s="10">
        <f>INDEX(DB!$F:$Q,MATCH($B24,DB!$E:$E,0),10)</f>
        <v>17210</v>
      </c>
      <c r="M24" s="10">
        <f>INDEX(DB!$F:$Q,MATCH($B24,DB!$E:$E,0),11)</f>
        <v>11500</v>
      </c>
      <c r="N24" s="10">
        <f>INDEX(DB!$F:$Q,MATCH($B24,DB!$E:$E,0),12)</f>
        <v>5730</v>
      </c>
    </row>
    <row r="25" spans="1:14">
      <c r="A25" s="9" t="s">
        <v>224</v>
      </c>
      <c r="B25" s="9" t="s">
        <v>224</v>
      </c>
      <c r="C25" s="10">
        <f>INDEX(DB!$F:$Q,MATCH($B25,DB!$E:$E,0),1)</f>
        <v>90230</v>
      </c>
      <c r="D25" s="10">
        <f>INDEX(DB!$F:$Q,MATCH($B25,DB!$E:$E,0),2)</f>
        <v>82710</v>
      </c>
      <c r="E25" s="10">
        <f>INDEX(DB!$F:$Q,MATCH($B25,DB!$E:$E,0),3)</f>
        <v>75210</v>
      </c>
      <c r="F25" s="10">
        <f>INDEX(DB!$F:$Q,MATCH($B25,DB!$E:$E,0),4)</f>
        <v>67690</v>
      </c>
      <c r="G25" s="10">
        <f>INDEX(DB!$F:$Q,MATCH($B25,DB!$E:$E,0),5)</f>
        <v>60140</v>
      </c>
      <c r="H25" s="10">
        <f>INDEX(DB!$F:$Q,MATCH($B25,DB!$E:$E,0),6)</f>
        <v>52650</v>
      </c>
      <c r="I25" s="10">
        <f>INDEX(DB!$F:$Q,MATCH($B25,DB!$E:$E,0),7)</f>
        <v>45130</v>
      </c>
      <c r="J25" s="10">
        <f>INDEX(DB!$F:$Q,MATCH($B25,DB!$E:$E,0),8)</f>
        <v>37600</v>
      </c>
      <c r="K25" s="10">
        <f>INDEX(DB!$F:$Q,MATCH($B25,DB!$E:$E,0),9)</f>
        <v>30090</v>
      </c>
      <c r="L25" s="10">
        <f>INDEX(DB!$F:$Q,MATCH($B25,DB!$E:$E,0),10)</f>
        <v>22570</v>
      </c>
      <c r="M25" s="10">
        <f>INDEX(DB!$F:$Q,MATCH($B25,DB!$E:$E,0),11)</f>
        <v>15030</v>
      </c>
      <c r="N25" s="10">
        <f>INDEX(DB!$F:$Q,MATCH($B25,DB!$E:$E,0),12)</f>
        <v>7540</v>
      </c>
    </row>
    <row r="26" spans="1:14">
      <c r="A26" s="9" t="s">
        <v>217</v>
      </c>
      <c r="B26" s="9" t="s">
        <v>217</v>
      </c>
      <c r="C26" s="10">
        <f>INDEX(DB!$F:$Q,MATCH($B26,DB!$E:$E,0),1)</f>
        <v>15560</v>
      </c>
      <c r="D26" s="10">
        <f>INDEX(DB!$F:$Q,MATCH($B26,DB!$E:$E,0),2)</f>
        <v>14260</v>
      </c>
      <c r="E26" s="10">
        <f>INDEX(DB!$F:$Q,MATCH($B26,DB!$E:$E,0),3)</f>
        <v>12960</v>
      </c>
      <c r="F26" s="10">
        <f>INDEX(DB!$F:$Q,MATCH($B26,DB!$E:$E,0),4)</f>
        <v>11660</v>
      </c>
      <c r="G26" s="10">
        <f>INDEX(DB!$F:$Q,MATCH($B26,DB!$E:$E,0),5)</f>
        <v>10390</v>
      </c>
      <c r="H26" s="10">
        <f>INDEX(DB!$F:$Q,MATCH($B26,DB!$E:$E,0),6)</f>
        <v>9060</v>
      </c>
      <c r="I26" s="10">
        <f>INDEX(DB!$F:$Q,MATCH($B26,DB!$E:$E,0),7)</f>
        <v>7810</v>
      </c>
      <c r="J26" s="10">
        <f>INDEX(DB!$F:$Q,MATCH($B26,DB!$E:$E,0),8)</f>
        <v>6510</v>
      </c>
      <c r="K26" s="10">
        <f>INDEX(DB!$F:$Q,MATCH($B26,DB!$E:$E,0),9)</f>
        <v>5170</v>
      </c>
      <c r="L26" s="10">
        <f>INDEX(DB!$F:$Q,MATCH($B26,DB!$E:$E,0),10)</f>
        <v>3910</v>
      </c>
      <c r="M26" s="10">
        <f>INDEX(DB!$F:$Q,MATCH($B26,DB!$E:$E,0),11)</f>
        <v>2600</v>
      </c>
      <c r="N26" s="10">
        <f>INDEX(DB!$F:$Q,MATCH($B26,DB!$E:$E,0),12)</f>
        <v>1310</v>
      </c>
    </row>
    <row r="27" spans="1:14">
      <c r="A27" s="9" t="s">
        <v>218</v>
      </c>
      <c r="B27" s="9" t="s">
        <v>218</v>
      </c>
      <c r="C27" s="10">
        <f>INDEX(DB!$F:$Q,MATCH($B27,DB!$E:$E,0),1)</f>
        <v>27800</v>
      </c>
      <c r="D27" s="10">
        <f>INDEX(DB!$F:$Q,MATCH($B27,DB!$E:$E,0),2)</f>
        <v>25480</v>
      </c>
      <c r="E27" s="10">
        <f>INDEX(DB!$F:$Q,MATCH($B27,DB!$E:$E,0),3)</f>
        <v>23180</v>
      </c>
      <c r="F27" s="10">
        <f>INDEX(DB!$F:$Q,MATCH($B27,DB!$E:$E,0),4)</f>
        <v>20870</v>
      </c>
      <c r="G27" s="10">
        <f>INDEX(DB!$F:$Q,MATCH($B27,DB!$E:$E,0),5)</f>
        <v>18530</v>
      </c>
      <c r="H27" s="10">
        <f>INDEX(DB!$F:$Q,MATCH($B27,DB!$E:$E,0),6)</f>
        <v>16230</v>
      </c>
      <c r="I27" s="10">
        <f>INDEX(DB!$F:$Q,MATCH($B27,DB!$E:$E,0),7)</f>
        <v>13910</v>
      </c>
      <c r="J27" s="10">
        <f>INDEX(DB!$F:$Q,MATCH($B27,DB!$E:$E,0),8)</f>
        <v>11590</v>
      </c>
      <c r="K27" s="10">
        <f>INDEX(DB!$F:$Q,MATCH($B27,DB!$E:$E,0),9)</f>
        <v>9270</v>
      </c>
      <c r="L27" s="10">
        <f>INDEX(DB!$F:$Q,MATCH($B27,DB!$E:$E,0),10)</f>
        <v>6970</v>
      </c>
      <c r="M27" s="10">
        <f>INDEX(DB!$F:$Q,MATCH($B27,DB!$E:$E,0),11)</f>
        <v>4630</v>
      </c>
      <c r="N27" s="10">
        <f>INDEX(DB!$F:$Q,MATCH($B27,DB!$E:$E,0),12)</f>
        <v>2340</v>
      </c>
    </row>
    <row r="28" spans="1:14">
      <c r="A28" s="9" t="s">
        <v>219</v>
      </c>
      <c r="B28" s="9" t="s">
        <v>219</v>
      </c>
      <c r="C28" s="10">
        <f>INDEX(DB!$F:$Q,MATCH($B28,DB!$E:$E,0),1)</f>
        <v>39940</v>
      </c>
      <c r="D28" s="10">
        <f>INDEX(DB!$F:$Q,MATCH($B28,DB!$E:$E,0),2)</f>
        <v>36630</v>
      </c>
      <c r="E28" s="10">
        <f>INDEX(DB!$F:$Q,MATCH($B28,DB!$E:$E,0),3)</f>
        <v>33280</v>
      </c>
      <c r="F28" s="10">
        <f>INDEX(DB!$F:$Q,MATCH($B28,DB!$E:$E,0),4)</f>
        <v>29970</v>
      </c>
      <c r="G28" s="10">
        <f>INDEX(DB!$F:$Q,MATCH($B28,DB!$E:$E,0),5)</f>
        <v>26650</v>
      </c>
      <c r="H28" s="10">
        <f>INDEX(DB!$F:$Q,MATCH($B28,DB!$E:$E,0),6)</f>
        <v>23290</v>
      </c>
      <c r="I28" s="10">
        <f>INDEX(DB!$F:$Q,MATCH($B28,DB!$E:$E,0),7)</f>
        <v>19990</v>
      </c>
      <c r="J28" s="10">
        <f>INDEX(DB!$F:$Q,MATCH($B28,DB!$E:$E,0),8)</f>
        <v>16670</v>
      </c>
      <c r="K28" s="10">
        <f>INDEX(DB!$F:$Q,MATCH($B28,DB!$E:$E,0),9)</f>
        <v>13290</v>
      </c>
      <c r="L28" s="10">
        <f>INDEX(DB!$F:$Q,MATCH($B28,DB!$E:$E,0),10)</f>
        <v>10000</v>
      </c>
      <c r="M28" s="10">
        <f>INDEX(DB!$F:$Q,MATCH($B28,DB!$E:$E,0),11)</f>
        <v>6690</v>
      </c>
      <c r="N28" s="10">
        <f>INDEX(DB!$F:$Q,MATCH($B28,DB!$E:$E,0),12)</f>
        <v>3330</v>
      </c>
    </row>
    <row r="29" spans="1:14">
      <c r="A29" s="9" t="s">
        <v>220</v>
      </c>
      <c r="B29" s="9" t="s">
        <v>220</v>
      </c>
      <c r="C29" s="10">
        <f>INDEX(DB!$F:$Q,MATCH($B29,DB!$E:$E,0),1)</f>
        <v>52080</v>
      </c>
      <c r="D29" s="10">
        <f>INDEX(DB!$F:$Q,MATCH($B29,DB!$E:$E,0),2)</f>
        <v>47730</v>
      </c>
      <c r="E29" s="10">
        <f>INDEX(DB!$F:$Q,MATCH($B29,DB!$E:$E,0),3)</f>
        <v>43420</v>
      </c>
      <c r="F29" s="10">
        <f>INDEX(DB!$F:$Q,MATCH($B29,DB!$E:$E,0),4)</f>
        <v>39070</v>
      </c>
      <c r="G29" s="10">
        <f>INDEX(DB!$F:$Q,MATCH($B29,DB!$E:$E,0),5)</f>
        <v>34710</v>
      </c>
      <c r="H29" s="10">
        <f>INDEX(DB!$F:$Q,MATCH($B29,DB!$E:$E,0),6)</f>
        <v>30400</v>
      </c>
      <c r="I29" s="10">
        <f>INDEX(DB!$F:$Q,MATCH($B29,DB!$E:$E,0),7)</f>
        <v>26050</v>
      </c>
      <c r="J29" s="10">
        <f>INDEX(DB!$F:$Q,MATCH($B29,DB!$E:$E,0),8)</f>
        <v>21700</v>
      </c>
      <c r="K29" s="10">
        <f>INDEX(DB!$F:$Q,MATCH($B29,DB!$E:$E,0),9)</f>
        <v>17370</v>
      </c>
      <c r="L29" s="10">
        <f>INDEX(DB!$F:$Q,MATCH($B29,DB!$E:$E,0),10)</f>
        <v>13030</v>
      </c>
      <c r="M29" s="10">
        <f>INDEX(DB!$F:$Q,MATCH($B29,DB!$E:$E,0),11)</f>
        <v>8670</v>
      </c>
      <c r="N29" s="10">
        <f>INDEX(DB!$F:$Q,MATCH($B29,DB!$E:$E,0),12)</f>
        <v>4370</v>
      </c>
    </row>
    <row r="30" spans="1:14">
      <c r="A30" s="9">
        <v>61</v>
      </c>
      <c r="B30" s="9">
        <v>61</v>
      </c>
      <c r="C30" s="10">
        <f>INDEX(DB!$F:$Q,MATCH($B30,DB!$E:$E,0),1)</f>
        <v>490</v>
      </c>
      <c r="D30" s="10">
        <f>INDEX(DB!$F:$Q,MATCH($B30,DB!$E:$E,0),2)</f>
        <v>450</v>
      </c>
      <c r="E30" s="10">
        <f>INDEX(DB!$F:$Q,MATCH($B30,DB!$E:$E,0),3)</f>
        <v>410</v>
      </c>
      <c r="F30" s="10">
        <f>INDEX(DB!$F:$Q,MATCH($B30,DB!$E:$E,0),4)</f>
        <v>370</v>
      </c>
      <c r="G30" s="10">
        <f>INDEX(DB!$F:$Q,MATCH($B30,DB!$E:$E,0),5)</f>
        <v>330</v>
      </c>
      <c r="H30" s="10">
        <f>INDEX(DB!$F:$Q,MATCH($B30,DB!$E:$E,0),6)</f>
        <v>290</v>
      </c>
      <c r="I30" s="10">
        <f>INDEX(DB!$F:$Q,MATCH($B30,DB!$E:$E,0),7)</f>
        <v>250</v>
      </c>
      <c r="J30" s="10">
        <f>INDEX(DB!$F:$Q,MATCH($B30,DB!$E:$E,0),8)</f>
        <v>200</v>
      </c>
      <c r="K30" s="10">
        <f>INDEX(DB!$F:$Q,MATCH($B30,DB!$E:$E,0),9)</f>
        <v>160</v>
      </c>
      <c r="L30" s="10">
        <f>INDEX(DB!$F:$Q,MATCH($B30,DB!$E:$E,0),10)</f>
        <v>120</v>
      </c>
      <c r="M30" s="10">
        <f>INDEX(DB!$F:$Q,MATCH($B30,DB!$E:$E,0),11)</f>
        <v>80</v>
      </c>
      <c r="N30" s="10">
        <f>INDEX(DB!$F:$Q,MATCH($B30,DB!$E:$E,0),12)</f>
        <v>40</v>
      </c>
    </row>
    <row r="31" spans="1:14">
      <c r="A31" s="9">
        <v>62</v>
      </c>
      <c r="B31" s="9">
        <v>62</v>
      </c>
      <c r="C31" s="10">
        <f>INDEX(DB!$F:$Q,MATCH($B31,DB!$E:$E,0),1)</f>
        <v>570</v>
      </c>
      <c r="D31" s="10">
        <f>INDEX(DB!$F:$Q,MATCH($B31,DB!$E:$E,0),2)</f>
        <v>520</v>
      </c>
      <c r="E31" s="10">
        <f>INDEX(DB!$F:$Q,MATCH($B31,DB!$E:$E,0),3)</f>
        <v>480</v>
      </c>
      <c r="F31" s="10">
        <f>INDEX(DB!$F:$Q,MATCH($B31,DB!$E:$E,0),4)</f>
        <v>430</v>
      </c>
      <c r="G31" s="10">
        <f>INDEX(DB!$F:$Q,MATCH($B31,DB!$E:$E,0),5)</f>
        <v>380</v>
      </c>
      <c r="H31" s="10">
        <f>INDEX(DB!$F:$Q,MATCH($B31,DB!$E:$E,0),6)</f>
        <v>330</v>
      </c>
      <c r="I31" s="10">
        <f>INDEX(DB!$F:$Q,MATCH($B31,DB!$E:$E,0),7)</f>
        <v>290</v>
      </c>
      <c r="J31" s="10">
        <f>INDEX(DB!$F:$Q,MATCH($B31,DB!$E:$E,0),8)</f>
        <v>240</v>
      </c>
      <c r="K31" s="10">
        <f>INDEX(DB!$F:$Q,MATCH($B31,DB!$E:$E,0),9)</f>
        <v>190</v>
      </c>
      <c r="L31" s="10">
        <f>INDEX(DB!$F:$Q,MATCH($B31,DB!$E:$E,0),10)</f>
        <v>140</v>
      </c>
      <c r="M31" s="10">
        <f>INDEX(DB!$F:$Q,MATCH($B31,DB!$E:$E,0),11)</f>
        <v>100</v>
      </c>
      <c r="N31" s="10">
        <f>INDEX(DB!$F:$Q,MATCH($B31,DB!$E:$E,0),12)</f>
        <v>50</v>
      </c>
    </row>
    <row r="32" spans="1:14">
      <c r="A32" s="9">
        <v>71</v>
      </c>
      <c r="B32" s="9" t="s">
        <v>331</v>
      </c>
      <c r="C32" s="10">
        <f>INDEX(DB!$F:$Q,MATCH($B32,DB!$E:$E,0),1)</f>
        <v>570</v>
      </c>
      <c r="D32" s="10">
        <f>INDEX(DB!$F:$Q,MATCH($B32,DB!$E:$E,0),2)</f>
        <v>520</v>
      </c>
      <c r="E32" s="10">
        <f>INDEX(DB!$F:$Q,MATCH($B32,DB!$E:$E,0),3)</f>
        <v>480</v>
      </c>
      <c r="F32" s="10">
        <f>INDEX(DB!$F:$Q,MATCH($B32,DB!$E:$E,0),4)</f>
        <v>430</v>
      </c>
      <c r="G32" s="10">
        <f>INDEX(DB!$F:$Q,MATCH($B32,DB!$E:$E,0),5)</f>
        <v>380</v>
      </c>
      <c r="H32" s="10">
        <f>INDEX(DB!$F:$Q,MATCH($B32,DB!$E:$E,0),6)</f>
        <v>330</v>
      </c>
      <c r="I32" s="10">
        <f>INDEX(DB!$F:$Q,MATCH($B32,DB!$E:$E,0),7)</f>
        <v>290</v>
      </c>
      <c r="J32" s="10">
        <f>INDEX(DB!$F:$Q,MATCH($B32,DB!$E:$E,0),8)</f>
        <v>240</v>
      </c>
      <c r="K32" s="10">
        <f>INDEX(DB!$F:$Q,MATCH($B32,DB!$E:$E,0),9)</f>
        <v>190</v>
      </c>
      <c r="L32" s="10">
        <f>INDEX(DB!$F:$Q,MATCH($B32,DB!$E:$E,0),10)</f>
        <v>140</v>
      </c>
      <c r="M32" s="10">
        <f>INDEX(DB!$F:$Q,MATCH($B32,DB!$E:$E,0),11)</f>
        <v>100</v>
      </c>
      <c r="N32" s="10">
        <f>INDEX(DB!$F:$Q,MATCH($B32,DB!$E:$E,0),12)</f>
        <v>50</v>
      </c>
    </row>
    <row r="33" spans="2:14">
      <c r="B33" s="9" t="s">
        <v>115</v>
      </c>
      <c r="C33" s="10">
        <f>INDEX(DB!$F:$Q,MATCH($B33,DB!$E:$E,0),1)</f>
        <v>250</v>
      </c>
      <c r="D33" s="10">
        <f>INDEX(DB!$F:$Q,MATCH($B33,DB!$E:$E,0),2)</f>
        <v>230</v>
      </c>
      <c r="E33" s="10">
        <f>INDEX(DB!$F:$Q,MATCH($B33,DB!$E:$E,0),3)</f>
        <v>210</v>
      </c>
      <c r="F33" s="10">
        <f>INDEX(DB!$F:$Q,MATCH($B33,DB!$E:$E,0),4)</f>
        <v>190</v>
      </c>
      <c r="G33" s="10">
        <f>INDEX(DB!$F:$Q,MATCH($B33,DB!$E:$E,0),5)</f>
        <v>170</v>
      </c>
      <c r="H33" s="10">
        <f>INDEX(DB!$F:$Q,MATCH($B33,DB!$E:$E,0),6)</f>
        <v>150</v>
      </c>
      <c r="I33" s="10">
        <f>INDEX(DB!$F:$Q,MATCH($B33,DB!$E:$E,0),7)</f>
        <v>130</v>
      </c>
      <c r="J33" s="10">
        <f>INDEX(DB!$F:$Q,MATCH($B33,DB!$E:$E,0),8)</f>
        <v>100</v>
      </c>
      <c r="K33" s="10">
        <f>INDEX(DB!$F:$Q,MATCH($B33,DB!$E:$E,0),9)</f>
        <v>80</v>
      </c>
      <c r="L33" s="10">
        <f>INDEX(DB!$F:$Q,MATCH($B33,DB!$E:$E,0),10)</f>
        <v>60</v>
      </c>
      <c r="M33" s="10">
        <f>INDEX(DB!$F:$Q,MATCH($B33,DB!$E:$E,0),11)</f>
        <v>40</v>
      </c>
      <c r="N33" s="10">
        <f>INDEX(DB!$F:$Q,MATCH($B33,DB!$E:$E,0),12)</f>
        <v>20</v>
      </c>
    </row>
    <row r="34" spans="2:14">
      <c r="B34" s="9" t="s">
        <v>116</v>
      </c>
      <c r="C34" s="10">
        <f>INDEX(DB!$F:$Q,MATCH($B34,DB!$E:$E,0),1)</f>
        <v>260</v>
      </c>
      <c r="D34" s="10">
        <f>INDEX(DB!$F:$Q,MATCH($B34,DB!$E:$E,0),2)</f>
        <v>240</v>
      </c>
      <c r="E34" s="10">
        <f>INDEX(DB!$F:$Q,MATCH($B34,DB!$E:$E,0),3)</f>
        <v>220</v>
      </c>
      <c r="F34" s="10">
        <f>INDEX(DB!$F:$Q,MATCH($B34,DB!$E:$E,0),4)</f>
        <v>200</v>
      </c>
      <c r="G34" s="10">
        <f>INDEX(DB!$F:$Q,MATCH($B34,DB!$E:$E,0),5)</f>
        <v>170</v>
      </c>
      <c r="H34" s="10">
        <f>INDEX(DB!$F:$Q,MATCH($B34,DB!$E:$E,0),6)</f>
        <v>150</v>
      </c>
      <c r="I34" s="10">
        <f>INDEX(DB!$F:$Q,MATCH($B34,DB!$E:$E,0),7)</f>
        <v>130</v>
      </c>
      <c r="J34" s="10">
        <f>INDEX(DB!$F:$Q,MATCH($B34,DB!$E:$E,0),8)</f>
        <v>110</v>
      </c>
      <c r="K34" s="10">
        <f>INDEX(DB!$F:$Q,MATCH($B34,DB!$E:$E,0),9)</f>
        <v>90</v>
      </c>
      <c r="L34" s="10">
        <f>INDEX(DB!$F:$Q,MATCH($B34,DB!$E:$E,0),10)</f>
        <v>70</v>
      </c>
      <c r="M34" s="10">
        <f>INDEX(DB!$F:$Q,MATCH($B34,DB!$E:$E,0),11)</f>
        <v>40</v>
      </c>
      <c r="N34" s="10">
        <f>INDEX(DB!$F:$Q,MATCH($B34,DB!$E:$E,0),12)</f>
        <v>20</v>
      </c>
    </row>
    <row r="35" spans="2:14">
      <c r="B35" s="9" t="s">
        <v>117</v>
      </c>
      <c r="C35" s="10">
        <f>INDEX(DB!$F:$Q,MATCH($B35,DB!$E:$E,0),1)</f>
        <v>310</v>
      </c>
      <c r="D35" s="10">
        <f>INDEX(DB!$F:$Q,MATCH($B35,DB!$E:$E,0),2)</f>
        <v>280</v>
      </c>
      <c r="E35" s="10">
        <f>INDEX(DB!$F:$Q,MATCH($B35,DB!$E:$E,0),3)</f>
        <v>260</v>
      </c>
      <c r="F35" s="10">
        <f>INDEX(DB!$F:$Q,MATCH($B35,DB!$E:$E,0),4)</f>
        <v>230</v>
      </c>
      <c r="G35" s="10">
        <f>INDEX(DB!$F:$Q,MATCH($B35,DB!$E:$E,0),5)</f>
        <v>210</v>
      </c>
      <c r="H35" s="10">
        <f>INDEX(DB!$F:$Q,MATCH($B35,DB!$E:$E,0),6)</f>
        <v>180</v>
      </c>
      <c r="I35" s="10">
        <f>INDEX(DB!$F:$Q,MATCH($B35,DB!$E:$E,0),7)</f>
        <v>160</v>
      </c>
      <c r="J35" s="10">
        <f>INDEX(DB!$F:$Q,MATCH($B35,DB!$E:$E,0),8)</f>
        <v>130</v>
      </c>
      <c r="K35" s="10">
        <f>INDEX(DB!$F:$Q,MATCH($B35,DB!$E:$E,0),9)</f>
        <v>100</v>
      </c>
      <c r="L35" s="10">
        <f>INDEX(DB!$F:$Q,MATCH($B35,DB!$E:$E,0),10)</f>
        <v>80</v>
      </c>
      <c r="M35" s="10">
        <f>INDEX(DB!$F:$Q,MATCH($B35,DB!$E:$E,0),11)</f>
        <v>50</v>
      </c>
      <c r="N35" s="10">
        <f>INDEX(DB!$F:$Q,MATCH($B35,DB!$E:$E,0),12)</f>
        <v>30</v>
      </c>
    </row>
    <row r="36" spans="2:14">
      <c r="B36" s="9" t="s">
        <v>118</v>
      </c>
      <c r="C36" s="10">
        <f>INDEX(DB!$F:$Q,MATCH($B36,DB!$E:$E,0),1)</f>
        <v>420</v>
      </c>
      <c r="D36" s="10">
        <f>INDEX(DB!$F:$Q,MATCH($B36,DB!$E:$E,0),2)</f>
        <v>390</v>
      </c>
      <c r="E36" s="10">
        <f>INDEX(DB!$F:$Q,MATCH($B36,DB!$E:$E,0),3)</f>
        <v>350</v>
      </c>
      <c r="F36" s="10">
        <f>INDEX(DB!$F:$Q,MATCH($B36,DB!$E:$E,0),4)</f>
        <v>320</v>
      </c>
      <c r="G36" s="10">
        <f>INDEX(DB!$F:$Q,MATCH($B36,DB!$E:$E,0),5)</f>
        <v>280</v>
      </c>
      <c r="H36" s="10">
        <f>INDEX(DB!$F:$Q,MATCH($B36,DB!$E:$E,0),6)</f>
        <v>250</v>
      </c>
      <c r="I36" s="10">
        <f>INDEX(DB!$F:$Q,MATCH($B36,DB!$E:$E,0),7)</f>
        <v>210</v>
      </c>
      <c r="J36" s="10">
        <f>INDEX(DB!$F:$Q,MATCH($B36,DB!$E:$E,0),8)</f>
        <v>180</v>
      </c>
      <c r="K36" s="10">
        <f>INDEX(DB!$F:$Q,MATCH($B36,DB!$E:$E,0),9)</f>
        <v>140</v>
      </c>
      <c r="L36" s="10">
        <f>INDEX(DB!$F:$Q,MATCH($B36,DB!$E:$E,0),10)</f>
        <v>110</v>
      </c>
      <c r="M36" s="10">
        <f>INDEX(DB!$F:$Q,MATCH($B36,DB!$E:$E,0),11)</f>
        <v>70</v>
      </c>
      <c r="N36" s="10">
        <f>INDEX(DB!$F:$Q,MATCH($B36,DB!$E:$E,0),12)</f>
        <v>40</v>
      </c>
    </row>
    <row r="37" spans="2:14">
      <c r="B37" s="9" t="s">
        <v>119</v>
      </c>
      <c r="C37" s="10">
        <f>INDEX(DB!$F:$Q,MATCH($B37,DB!$E:$E,0),1)</f>
        <v>580</v>
      </c>
      <c r="D37" s="10">
        <f>INDEX(DB!$F:$Q,MATCH($B37,DB!$E:$E,0),2)</f>
        <v>530</v>
      </c>
      <c r="E37" s="10">
        <f>INDEX(DB!$F:$Q,MATCH($B37,DB!$E:$E,0),3)</f>
        <v>480</v>
      </c>
      <c r="F37" s="10">
        <f>INDEX(DB!$F:$Q,MATCH($B37,DB!$E:$E,0),4)</f>
        <v>440</v>
      </c>
      <c r="G37" s="10">
        <f>INDEX(DB!$F:$Q,MATCH($B37,DB!$E:$E,0),5)</f>
        <v>390</v>
      </c>
      <c r="H37" s="10">
        <f>INDEX(DB!$F:$Q,MATCH($B37,DB!$E:$E,0),6)</f>
        <v>340</v>
      </c>
      <c r="I37" s="10">
        <f>INDEX(DB!$F:$Q,MATCH($B37,DB!$E:$E,0),7)</f>
        <v>290</v>
      </c>
      <c r="J37" s="10">
        <f>INDEX(DB!$F:$Q,MATCH($B37,DB!$E:$E,0),8)</f>
        <v>240</v>
      </c>
      <c r="K37" s="10">
        <f>INDEX(DB!$F:$Q,MATCH($B37,DB!$E:$E,0),9)</f>
        <v>190</v>
      </c>
      <c r="L37" s="10">
        <f>INDEX(DB!$F:$Q,MATCH($B37,DB!$E:$E,0),10)</f>
        <v>150</v>
      </c>
      <c r="M37" s="10">
        <f>INDEX(DB!$F:$Q,MATCH($B37,DB!$E:$E,0),11)</f>
        <v>100</v>
      </c>
      <c r="N37" s="10">
        <f>INDEX(DB!$F:$Q,MATCH($B37,DB!$E:$E,0),12)</f>
        <v>50</v>
      </c>
    </row>
    <row r="38" spans="2:14">
      <c r="B38" s="9" t="s">
        <v>120</v>
      </c>
      <c r="C38" s="10">
        <f>INDEX(DB!$F:$Q,MATCH($B38,DB!$E:$E,0),1)</f>
        <v>740</v>
      </c>
      <c r="D38" s="10">
        <f>INDEX(DB!$F:$Q,MATCH($B38,DB!$E:$E,0),2)</f>
        <v>680</v>
      </c>
      <c r="E38" s="10">
        <f>INDEX(DB!$F:$Q,MATCH($B38,DB!$E:$E,0),3)</f>
        <v>620</v>
      </c>
      <c r="F38" s="10">
        <f>INDEX(DB!$F:$Q,MATCH($B38,DB!$E:$E,0),4)</f>
        <v>560</v>
      </c>
      <c r="G38" s="10">
        <f>INDEX(DB!$F:$Q,MATCH($B38,DB!$E:$E,0),5)</f>
        <v>490</v>
      </c>
      <c r="H38" s="10">
        <f>INDEX(DB!$F:$Q,MATCH($B38,DB!$E:$E,0),6)</f>
        <v>430</v>
      </c>
      <c r="I38" s="10">
        <f>INDEX(DB!$F:$Q,MATCH($B38,DB!$E:$E,0),7)</f>
        <v>370</v>
      </c>
      <c r="J38" s="10">
        <f>INDEX(DB!$F:$Q,MATCH($B38,DB!$E:$E,0),8)</f>
        <v>310</v>
      </c>
      <c r="K38" s="10">
        <f>INDEX(DB!$F:$Q,MATCH($B38,DB!$E:$E,0),9)</f>
        <v>250</v>
      </c>
      <c r="L38" s="10">
        <f>INDEX(DB!$F:$Q,MATCH($B38,DB!$E:$E,0),10)</f>
        <v>190</v>
      </c>
      <c r="M38" s="10">
        <f>INDEX(DB!$F:$Q,MATCH($B38,DB!$E:$E,0),11)</f>
        <v>120</v>
      </c>
      <c r="N38" s="10">
        <f>INDEX(DB!$F:$Q,MATCH($B38,DB!$E:$E,0),12)</f>
        <v>60</v>
      </c>
    </row>
    <row r="39" spans="2:14">
      <c r="B39" s="9" t="s">
        <v>121</v>
      </c>
      <c r="C39" s="10">
        <f>INDEX(DB!$F:$Q,MATCH($B39,DB!$E:$E,0),1)</f>
        <v>1230</v>
      </c>
      <c r="D39" s="10">
        <f>INDEX(DB!$F:$Q,MATCH($B39,DB!$E:$E,0),2)</f>
        <v>1130</v>
      </c>
      <c r="E39" s="10">
        <f>INDEX(DB!$F:$Q,MATCH($B39,DB!$E:$E,0),3)</f>
        <v>1030</v>
      </c>
      <c r="F39" s="10">
        <f>INDEX(DB!$F:$Q,MATCH($B39,DB!$E:$E,0),4)</f>
        <v>920</v>
      </c>
      <c r="G39" s="10">
        <f>INDEX(DB!$F:$Q,MATCH($B39,DB!$E:$E,0),5)</f>
        <v>820</v>
      </c>
      <c r="H39" s="10">
        <f>INDEX(DB!$F:$Q,MATCH($B39,DB!$E:$E,0),6)</f>
        <v>720</v>
      </c>
      <c r="I39" s="10">
        <f>INDEX(DB!$F:$Q,MATCH($B39,DB!$E:$E,0),7)</f>
        <v>620</v>
      </c>
      <c r="J39" s="10">
        <f>INDEX(DB!$F:$Q,MATCH($B39,DB!$E:$E,0),8)</f>
        <v>510</v>
      </c>
      <c r="K39" s="10">
        <f>INDEX(DB!$F:$Q,MATCH($B39,DB!$E:$E,0),9)</f>
        <v>410</v>
      </c>
      <c r="L39" s="10">
        <f>INDEX(DB!$F:$Q,MATCH($B39,DB!$E:$E,0),10)</f>
        <v>310</v>
      </c>
      <c r="M39" s="10">
        <f>INDEX(DB!$F:$Q,MATCH($B39,DB!$E:$E,0),11)</f>
        <v>210</v>
      </c>
      <c r="N39" s="10">
        <f>INDEX(DB!$F:$Q,MATCH($B39,DB!$E:$E,0),12)</f>
        <v>100</v>
      </c>
    </row>
    <row r="40" spans="2:14">
      <c r="B40" s="9" t="s">
        <v>122</v>
      </c>
      <c r="C40" s="10">
        <f>INDEX(DB!$F:$Q,MATCH($B40,DB!$E:$E,0),1)</f>
        <v>2340</v>
      </c>
      <c r="D40" s="10">
        <f>INDEX(DB!$F:$Q,MATCH($B40,DB!$E:$E,0),2)</f>
        <v>2150</v>
      </c>
      <c r="E40" s="10">
        <f>INDEX(DB!$F:$Q,MATCH($B40,DB!$E:$E,0),3)</f>
        <v>1950</v>
      </c>
      <c r="F40" s="10">
        <f>INDEX(DB!$F:$Q,MATCH($B40,DB!$E:$E,0),4)</f>
        <v>1760</v>
      </c>
      <c r="G40" s="10">
        <f>INDEX(DB!$F:$Q,MATCH($B40,DB!$E:$E,0),5)</f>
        <v>1560</v>
      </c>
      <c r="H40" s="10">
        <f>INDEX(DB!$F:$Q,MATCH($B40,DB!$E:$E,0),6)</f>
        <v>1370</v>
      </c>
      <c r="I40" s="10">
        <f>INDEX(DB!$F:$Q,MATCH($B40,DB!$E:$E,0),7)</f>
        <v>1170</v>
      </c>
      <c r="J40" s="10">
        <f>INDEX(DB!$F:$Q,MATCH($B40,DB!$E:$E,0),8)</f>
        <v>980</v>
      </c>
      <c r="K40" s="10">
        <f>INDEX(DB!$F:$Q,MATCH($B40,DB!$E:$E,0),9)</f>
        <v>780</v>
      </c>
      <c r="L40" s="10">
        <f>INDEX(DB!$F:$Q,MATCH($B40,DB!$E:$E,0),10)</f>
        <v>590</v>
      </c>
      <c r="M40" s="10">
        <f>INDEX(DB!$F:$Q,MATCH($B40,DB!$E:$E,0),11)</f>
        <v>390</v>
      </c>
      <c r="N40" s="10">
        <f>INDEX(DB!$F:$Q,MATCH($B40,DB!$E:$E,0),12)</f>
        <v>200</v>
      </c>
    </row>
    <row r="41" spans="2:14">
      <c r="B41" s="9" t="s">
        <v>123</v>
      </c>
      <c r="C41" s="10">
        <f>INDEX(DB!$F:$Q,MATCH($B41,DB!$E:$E,0),1)</f>
        <v>4110</v>
      </c>
      <c r="D41" s="10">
        <f>INDEX(DB!$F:$Q,MATCH($B41,DB!$E:$E,0),2)</f>
        <v>3770</v>
      </c>
      <c r="E41" s="10">
        <f>INDEX(DB!$F:$Q,MATCH($B41,DB!$E:$E,0),3)</f>
        <v>3430</v>
      </c>
      <c r="F41" s="10">
        <f>INDEX(DB!$F:$Q,MATCH($B41,DB!$E:$E,0),4)</f>
        <v>3080</v>
      </c>
      <c r="G41" s="10">
        <f>INDEX(DB!$F:$Q,MATCH($B41,DB!$E:$E,0),5)</f>
        <v>2740</v>
      </c>
      <c r="H41" s="10">
        <f>INDEX(DB!$F:$Q,MATCH($B41,DB!$E:$E,0),6)</f>
        <v>2400</v>
      </c>
      <c r="I41" s="10">
        <f>INDEX(DB!$F:$Q,MATCH($B41,DB!$E:$E,0),7)</f>
        <v>2060</v>
      </c>
      <c r="J41" s="10">
        <f>INDEX(DB!$F:$Q,MATCH($B41,DB!$E:$E,0),8)</f>
        <v>1710</v>
      </c>
      <c r="K41" s="10">
        <f>INDEX(DB!$F:$Q,MATCH($B41,DB!$E:$E,0),9)</f>
        <v>1370</v>
      </c>
      <c r="L41" s="10">
        <f>INDEX(DB!$F:$Q,MATCH($B41,DB!$E:$E,0),10)</f>
        <v>1030</v>
      </c>
      <c r="M41" s="10">
        <f>INDEX(DB!$F:$Q,MATCH($B41,DB!$E:$E,0),11)</f>
        <v>690</v>
      </c>
      <c r="N41" s="10">
        <f>INDEX(DB!$F:$Q,MATCH($B41,DB!$E:$E,0),12)</f>
        <v>340</v>
      </c>
    </row>
    <row r="42" spans="2:14">
      <c r="B42" s="9" t="s">
        <v>124</v>
      </c>
      <c r="C42" s="10">
        <f>INDEX(DB!$F:$Q,MATCH($B42,DB!$E:$E,0),1)</f>
        <v>6360</v>
      </c>
      <c r="D42" s="10">
        <f>INDEX(DB!$F:$Q,MATCH($B42,DB!$E:$E,0),2)</f>
        <v>5830</v>
      </c>
      <c r="E42" s="10">
        <f>INDEX(DB!$F:$Q,MATCH($B42,DB!$E:$E,0),3)</f>
        <v>5300</v>
      </c>
      <c r="F42" s="10">
        <f>INDEX(DB!$F:$Q,MATCH($B42,DB!$E:$E,0),4)</f>
        <v>4770</v>
      </c>
      <c r="G42" s="10">
        <f>INDEX(DB!$F:$Q,MATCH($B42,DB!$E:$E,0),5)</f>
        <v>4240</v>
      </c>
      <c r="H42" s="10">
        <f>INDEX(DB!$F:$Q,MATCH($B42,DB!$E:$E,0),6)</f>
        <v>3710</v>
      </c>
      <c r="I42" s="10">
        <f>INDEX(DB!$F:$Q,MATCH($B42,DB!$E:$E,0),7)</f>
        <v>3180</v>
      </c>
      <c r="J42" s="10">
        <f>INDEX(DB!$F:$Q,MATCH($B42,DB!$E:$E,0),8)</f>
        <v>2650</v>
      </c>
      <c r="K42" s="10">
        <f>INDEX(DB!$F:$Q,MATCH($B42,DB!$E:$E,0),9)</f>
        <v>2120</v>
      </c>
      <c r="L42" s="10">
        <f>INDEX(DB!$F:$Q,MATCH($B42,DB!$E:$E,0),10)</f>
        <v>1590</v>
      </c>
      <c r="M42" s="10">
        <f>INDEX(DB!$F:$Q,MATCH($B42,DB!$E:$E,0),11)</f>
        <v>1060</v>
      </c>
      <c r="N42" s="10">
        <f>INDEX(DB!$F:$Q,MATCH($B42,DB!$E:$E,0),12)</f>
        <v>530</v>
      </c>
    </row>
    <row r="43" spans="2:14">
      <c r="B43" s="9" t="s">
        <v>125</v>
      </c>
      <c r="C43" s="10">
        <f>INDEX(DB!$F:$Q,MATCH($B43,DB!$E:$E,0),1)</f>
        <v>10290</v>
      </c>
      <c r="D43" s="10">
        <f>INDEX(DB!$F:$Q,MATCH($B43,DB!$E:$E,0),2)</f>
        <v>9430</v>
      </c>
      <c r="E43" s="10">
        <f>INDEX(DB!$F:$Q,MATCH($B43,DB!$E:$E,0),3)</f>
        <v>8580</v>
      </c>
      <c r="F43" s="10">
        <f>INDEX(DB!$F:$Q,MATCH($B43,DB!$E:$E,0),4)</f>
        <v>7720</v>
      </c>
      <c r="G43" s="10">
        <f>INDEX(DB!$F:$Q,MATCH($B43,DB!$E:$E,0),5)</f>
        <v>6860</v>
      </c>
      <c r="H43" s="10">
        <f>INDEX(DB!$F:$Q,MATCH($B43,DB!$E:$E,0),6)</f>
        <v>6000</v>
      </c>
      <c r="I43" s="10">
        <f>INDEX(DB!$F:$Q,MATCH($B43,DB!$E:$E,0),7)</f>
        <v>5150</v>
      </c>
      <c r="J43" s="10">
        <f>INDEX(DB!$F:$Q,MATCH($B43,DB!$E:$E,0),8)</f>
        <v>4290</v>
      </c>
      <c r="K43" s="10">
        <f>INDEX(DB!$F:$Q,MATCH($B43,DB!$E:$E,0),9)</f>
        <v>3430</v>
      </c>
      <c r="L43" s="10">
        <f>INDEX(DB!$F:$Q,MATCH($B43,DB!$E:$E,0),10)</f>
        <v>2570</v>
      </c>
      <c r="M43" s="10">
        <f>INDEX(DB!$F:$Q,MATCH($B43,DB!$E:$E,0),11)</f>
        <v>1720</v>
      </c>
      <c r="N43" s="10">
        <f>INDEX(DB!$F:$Q,MATCH($B43,DB!$E:$E,0),12)</f>
        <v>860</v>
      </c>
    </row>
    <row r="44" spans="2:14">
      <c r="B44" s="9" t="s">
        <v>126</v>
      </c>
      <c r="C44" s="10">
        <f>INDEX(DB!$F:$Q,MATCH($B44,DB!$E:$E,0),1)</f>
        <v>14410</v>
      </c>
      <c r="D44" s="10">
        <f>INDEX(DB!$F:$Q,MATCH($B44,DB!$E:$E,0),2)</f>
        <v>13210</v>
      </c>
      <c r="E44" s="10">
        <f>INDEX(DB!$F:$Q,MATCH($B44,DB!$E:$E,0),3)</f>
        <v>12010</v>
      </c>
      <c r="F44" s="10">
        <f>INDEX(DB!$F:$Q,MATCH($B44,DB!$E:$E,0),4)</f>
        <v>10810</v>
      </c>
      <c r="G44" s="10">
        <f>INDEX(DB!$F:$Q,MATCH($B44,DB!$E:$E,0),5)</f>
        <v>9610</v>
      </c>
      <c r="H44" s="10">
        <f>INDEX(DB!$F:$Q,MATCH($B44,DB!$E:$E,0),6)</f>
        <v>8410</v>
      </c>
      <c r="I44" s="10">
        <f>INDEX(DB!$F:$Q,MATCH($B44,DB!$E:$E,0),7)</f>
        <v>7210</v>
      </c>
      <c r="J44" s="10">
        <f>INDEX(DB!$F:$Q,MATCH($B44,DB!$E:$E,0),8)</f>
        <v>6000</v>
      </c>
      <c r="K44" s="10">
        <f>INDEX(DB!$F:$Q,MATCH($B44,DB!$E:$E,0),9)</f>
        <v>4800</v>
      </c>
      <c r="L44" s="10">
        <f>INDEX(DB!$F:$Q,MATCH($B44,DB!$E:$E,0),10)</f>
        <v>3600</v>
      </c>
      <c r="M44" s="10">
        <f>INDEX(DB!$F:$Q,MATCH($B44,DB!$E:$E,0),11)</f>
        <v>2400</v>
      </c>
      <c r="N44" s="10">
        <f>INDEX(DB!$F:$Q,MATCH($B44,DB!$E:$E,0),12)</f>
        <v>1200</v>
      </c>
    </row>
    <row r="45" spans="2:14">
      <c r="B45" s="9" t="s">
        <v>127</v>
      </c>
      <c r="C45" s="10">
        <f>INDEX(DB!$F:$Q,MATCH($B45,DB!$E:$E,0),1)</f>
        <v>20640</v>
      </c>
      <c r="D45" s="10">
        <f>INDEX(DB!$F:$Q,MATCH($B45,DB!$E:$E,0),2)</f>
        <v>18920</v>
      </c>
      <c r="E45" s="10">
        <f>INDEX(DB!$F:$Q,MATCH($B45,DB!$E:$E,0),3)</f>
        <v>17200</v>
      </c>
      <c r="F45" s="10">
        <f>INDEX(DB!$F:$Q,MATCH($B45,DB!$E:$E,0),4)</f>
        <v>15480</v>
      </c>
      <c r="G45" s="10">
        <f>INDEX(DB!$F:$Q,MATCH($B45,DB!$E:$E,0),5)</f>
        <v>13760</v>
      </c>
      <c r="H45" s="10">
        <f>INDEX(DB!$F:$Q,MATCH($B45,DB!$E:$E,0),6)</f>
        <v>12040</v>
      </c>
      <c r="I45" s="10">
        <f>INDEX(DB!$F:$Q,MATCH($B45,DB!$E:$E,0),7)</f>
        <v>10320</v>
      </c>
      <c r="J45" s="10">
        <f>INDEX(DB!$F:$Q,MATCH($B45,DB!$E:$E,0),8)</f>
        <v>8600</v>
      </c>
      <c r="K45" s="10">
        <f>INDEX(DB!$F:$Q,MATCH($B45,DB!$E:$E,0),9)</f>
        <v>6880</v>
      </c>
      <c r="L45" s="10">
        <f>INDEX(DB!$F:$Q,MATCH($B45,DB!$E:$E,0),10)</f>
        <v>5160</v>
      </c>
      <c r="M45" s="10">
        <f>INDEX(DB!$F:$Q,MATCH($B45,DB!$E:$E,0),11)</f>
        <v>3440</v>
      </c>
      <c r="N45" s="10">
        <f>INDEX(DB!$F:$Q,MATCH($B45,DB!$E:$E,0),12)</f>
        <v>1720</v>
      </c>
    </row>
    <row r="46" spans="2:14">
      <c r="B46" s="9" t="s">
        <v>128</v>
      </c>
      <c r="C46" s="10">
        <f>INDEX(DB!$F:$Q,MATCH($B46,DB!$E:$E,0),1)</f>
        <v>25890</v>
      </c>
      <c r="D46" s="10">
        <f>INDEX(DB!$F:$Q,MATCH($B46,DB!$E:$E,0),2)</f>
        <v>23730</v>
      </c>
      <c r="E46" s="10">
        <f>INDEX(DB!$F:$Q,MATCH($B46,DB!$E:$E,0),3)</f>
        <v>21580</v>
      </c>
      <c r="F46" s="10">
        <f>INDEX(DB!$F:$Q,MATCH($B46,DB!$E:$E,0),4)</f>
        <v>19420</v>
      </c>
      <c r="G46" s="10">
        <f>INDEX(DB!$F:$Q,MATCH($B46,DB!$E:$E,0),5)</f>
        <v>17260</v>
      </c>
      <c r="H46" s="10">
        <f>INDEX(DB!$F:$Q,MATCH($B46,DB!$E:$E,0),6)</f>
        <v>15100</v>
      </c>
      <c r="I46" s="10">
        <f>INDEX(DB!$F:$Q,MATCH($B46,DB!$E:$E,0),7)</f>
        <v>12950</v>
      </c>
      <c r="J46" s="10">
        <f>INDEX(DB!$F:$Q,MATCH($B46,DB!$E:$E,0),8)</f>
        <v>10790</v>
      </c>
      <c r="K46" s="10">
        <f>INDEX(DB!$F:$Q,MATCH($B46,DB!$E:$E,0),9)</f>
        <v>8630</v>
      </c>
      <c r="L46" s="10">
        <f>INDEX(DB!$F:$Q,MATCH($B46,DB!$E:$E,0),10)</f>
        <v>6470</v>
      </c>
      <c r="M46" s="10">
        <f>INDEX(DB!$F:$Q,MATCH($B46,DB!$E:$E,0),11)</f>
        <v>4320</v>
      </c>
      <c r="N46" s="10">
        <f>INDEX(DB!$F:$Q,MATCH($B46,DB!$E:$E,0),12)</f>
        <v>2160</v>
      </c>
    </row>
    <row r="47" spans="2:14">
      <c r="B47" s="9" t="s">
        <v>129</v>
      </c>
      <c r="C47" s="10">
        <f>INDEX(DB!$F:$Q,MATCH($B47,DB!$E:$E,0),1)</f>
        <v>28190</v>
      </c>
      <c r="D47" s="10">
        <f>INDEX(DB!$F:$Q,MATCH($B47,DB!$E:$E,0),2)</f>
        <v>25840</v>
      </c>
      <c r="E47" s="10">
        <f>INDEX(DB!$F:$Q,MATCH($B47,DB!$E:$E,0),3)</f>
        <v>23490</v>
      </c>
      <c r="F47" s="10">
        <f>INDEX(DB!$F:$Q,MATCH($B47,DB!$E:$E,0),4)</f>
        <v>21140</v>
      </c>
      <c r="G47" s="10">
        <f>INDEX(DB!$F:$Q,MATCH($B47,DB!$E:$E,0),5)</f>
        <v>18790</v>
      </c>
      <c r="H47" s="10">
        <f>INDEX(DB!$F:$Q,MATCH($B47,DB!$E:$E,0),6)</f>
        <v>16440</v>
      </c>
      <c r="I47" s="10">
        <f>INDEX(DB!$F:$Q,MATCH($B47,DB!$E:$E,0),7)</f>
        <v>14100</v>
      </c>
      <c r="J47" s="10">
        <f>INDEX(DB!$F:$Q,MATCH($B47,DB!$E:$E,0),8)</f>
        <v>11750</v>
      </c>
      <c r="K47" s="10">
        <f>INDEX(DB!$F:$Q,MATCH($B47,DB!$E:$E,0),9)</f>
        <v>9400</v>
      </c>
      <c r="L47" s="10">
        <f>INDEX(DB!$F:$Q,MATCH($B47,DB!$E:$E,0),10)</f>
        <v>7050</v>
      </c>
      <c r="M47" s="10">
        <f>INDEX(DB!$F:$Q,MATCH($B47,DB!$E:$E,0),11)</f>
        <v>4700</v>
      </c>
      <c r="N47" s="10">
        <f>INDEX(DB!$F:$Q,MATCH($B47,DB!$E:$E,0),12)</f>
        <v>2350</v>
      </c>
    </row>
    <row r="48" spans="2:14">
      <c r="B48" s="9" t="s">
        <v>130</v>
      </c>
      <c r="C48" s="10">
        <f>INDEX(DB!$F:$Q,MATCH($B48,DB!$E:$E,0),1)</f>
        <v>28190</v>
      </c>
      <c r="D48" s="10">
        <f>INDEX(DB!$F:$Q,MATCH($B48,DB!$E:$E,0),2)</f>
        <v>25840</v>
      </c>
      <c r="E48" s="10">
        <f>INDEX(DB!$F:$Q,MATCH($B48,DB!$E:$E,0),3)</f>
        <v>23490</v>
      </c>
      <c r="F48" s="10">
        <f>INDEX(DB!$F:$Q,MATCH($B48,DB!$E:$E,0),4)</f>
        <v>21140</v>
      </c>
      <c r="G48" s="10">
        <f>INDEX(DB!$F:$Q,MATCH($B48,DB!$E:$E,0),5)</f>
        <v>18790</v>
      </c>
      <c r="H48" s="10">
        <f>INDEX(DB!$F:$Q,MATCH($B48,DB!$E:$E,0),6)</f>
        <v>16440</v>
      </c>
      <c r="I48" s="10">
        <f>INDEX(DB!$F:$Q,MATCH($B48,DB!$E:$E,0),7)</f>
        <v>14100</v>
      </c>
      <c r="J48" s="10">
        <f>INDEX(DB!$F:$Q,MATCH($B48,DB!$E:$E,0),8)</f>
        <v>11750</v>
      </c>
      <c r="K48" s="10">
        <f>INDEX(DB!$F:$Q,MATCH($B48,DB!$E:$E,0),9)</f>
        <v>9400</v>
      </c>
      <c r="L48" s="10">
        <f>INDEX(DB!$F:$Q,MATCH($B48,DB!$E:$E,0),10)</f>
        <v>7050</v>
      </c>
      <c r="M48" s="10">
        <f>INDEX(DB!$F:$Q,MATCH($B48,DB!$E:$E,0),11)</f>
        <v>4700</v>
      </c>
      <c r="N48" s="10">
        <f>INDEX(DB!$F:$Q,MATCH($B48,DB!$E:$E,0),12)</f>
        <v>2350</v>
      </c>
    </row>
    <row r="49" spans="1:14">
      <c r="B49" s="9" t="s">
        <v>131</v>
      </c>
      <c r="C49" s="10">
        <f>INDEX(DB!$F:$Q,MATCH($B49,DB!$E:$E,0),1)</f>
        <v>28190</v>
      </c>
      <c r="D49" s="10">
        <f>INDEX(DB!$F:$Q,MATCH($B49,DB!$E:$E,0),2)</f>
        <v>25840</v>
      </c>
      <c r="E49" s="10">
        <f>INDEX(DB!$F:$Q,MATCH($B49,DB!$E:$E,0),3)</f>
        <v>23490</v>
      </c>
      <c r="F49" s="10">
        <f>INDEX(DB!$F:$Q,MATCH($B49,DB!$E:$E,0),4)</f>
        <v>21140</v>
      </c>
      <c r="G49" s="10">
        <f>INDEX(DB!$F:$Q,MATCH($B49,DB!$E:$E,0),5)</f>
        <v>18790</v>
      </c>
      <c r="H49" s="10">
        <f>INDEX(DB!$F:$Q,MATCH($B49,DB!$E:$E,0),6)</f>
        <v>16440</v>
      </c>
      <c r="I49" s="10">
        <f>INDEX(DB!$F:$Q,MATCH($B49,DB!$E:$E,0),7)</f>
        <v>14100</v>
      </c>
      <c r="J49" s="10">
        <f>INDEX(DB!$F:$Q,MATCH($B49,DB!$E:$E,0),8)</f>
        <v>11750</v>
      </c>
      <c r="K49" s="10">
        <f>INDEX(DB!$F:$Q,MATCH($B49,DB!$E:$E,0),9)</f>
        <v>9400</v>
      </c>
      <c r="L49" s="10">
        <f>INDEX(DB!$F:$Q,MATCH($B49,DB!$E:$E,0),10)</f>
        <v>7050</v>
      </c>
      <c r="M49" s="10">
        <f>INDEX(DB!$F:$Q,MATCH($B49,DB!$E:$E,0),11)</f>
        <v>4700</v>
      </c>
      <c r="N49" s="10">
        <f>INDEX(DB!$F:$Q,MATCH($B49,DB!$E:$E,0),12)</f>
        <v>2350</v>
      </c>
    </row>
    <row r="50" spans="1:14">
      <c r="A50" s="9" t="s">
        <v>228</v>
      </c>
      <c r="B50" s="9" t="s">
        <v>332</v>
      </c>
      <c r="C50" s="10">
        <f>INDEX(DB!$F:$Q,MATCH($B50,DB!$E:$E,0),1)</f>
        <v>1150</v>
      </c>
      <c r="D50" s="10">
        <f>INDEX(DB!$F:$Q,MATCH($B50,DB!$E:$E,0),2)</f>
        <v>1050</v>
      </c>
      <c r="E50" s="10">
        <f>INDEX(DB!$F:$Q,MATCH($B50,DB!$E:$E,0),3)</f>
        <v>960</v>
      </c>
      <c r="F50" s="10">
        <f>INDEX(DB!$F:$Q,MATCH($B50,DB!$E:$E,0),4)</f>
        <v>860</v>
      </c>
      <c r="G50" s="10">
        <f>INDEX(DB!$F:$Q,MATCH($B50,DB!$E:$E,0),5)</f>
        <v>770</v>
      </c>
      <c r="H50" s="10">
        <f>INDEX(DB!$F:$Q,MATCH($B50,DB!$E:$E,0),6)</f>
        <v>670</v>
      </c>
      <c r="I50" s="10">
        <f>INDEX(DB!$F:$Q,MATCH($B50,DB!$E:$E,0),7)</f>
        <v>580</v>
      </c>
      <c r="J50" s="10">
        <f>INDEX(DB!$F:$Q,MATCH($B50,DB!$E:$E,0),8)</f>
        <v>480</v>
      </c>
      <c r="K50" s="10">
        <f>INDEX(DB!$F:$Q,MATCH($B50,DB!$E:$E,0),9)</f>
        <v>380</v>
      </c>
      <c r="L50" s="10">
        <f>INDEX(DB!$F:$Q,MATCH($B50,DB!$E:$E,0),10)</f>
        <v>290</v>
      </c>
      <c r="M50" s="10">
        <f>INDEX(DB!$F:$Q,MATCH($B50,DB!$E:$E,0),11)</f>
        <v>190</v>
      </c>
      <c r="N50" s="10">
        <f>INDEX(DB!$F:$Q,MATCH($B50,DB!$E:$E,0),12)</f>
        <v>100</v>
      </c>
    </row>
    <row r="51" spans="1:14">
      <c r="B51" s="9" t="s">
        <v>229</v>
      </c>
      <c r="C51" s="10">
        <f>INDEX(DB!$F:$Q,MATCH($B51,DB!$E:$E,0),1)</f>
        <v>510</v>
      </c>
      <c r="D51" s="10">
        <f>INDEX(DB!$F:$Q,MATCH($B51,DB!$E:$E,0),2)</f>
        <v>470</v>
      </c>
      <c r="E51" s="10">
        <f>INDEX(DB!$F:$Q,MATCH($B51,DB!$E:$E,0),3)</f>
        <v>430</v>
      </c>
      <c r="F51" s="10">
        <f>INDEX(DB!$F:$Q,MATCH($B51,DB!$E:$E,0),4)</f>
        <v>380</v>
      </c>
      <c r="G51" s="10">
        <f>INDEX(DB!$F:$Q,MATCH($B51,DB!$E:$E,0),5)</f>
        <v>340</v>
      </c>
      <c r="H51" s="10">
        <f>INDEX(DB!$F:$Q,MATCH($B51,DB!$E:$E,0),6)</f>
        <v>300</v>
      </c>
      <c r="I51" s="10">
        <f>INDEX(DB!$F:$Q,MATCH($B51,DB!$E:$E,0),7)</f>
        <v>260</v>
      </c>
      <c r="J51" s="10">
        <f>INDEX(DB!$F:$Q,MATCH($B51,DB!$E:$E,0),8)</f>
        <v>210</v>
      </c>
      <c r="K51" s="10">
        <f>INDEX(DB!$F:$Q,MATCH($B51,DB!$E:$E,0),9)</f>
        <v>170</v>
      </c>
      <c r="L51" s="10">
        <f>INDEX(DB!$F:$Q,MATCH($B51,DB!$E:$E,0),10)</f>
        <v>130</v>
      </c>
      <c r="M51" s="10">
        <f>INDEX(DB!$F:$Q,MATCH($B51,DB!$E:$E,0),11)</f>
        <v>90</v>
      </c>
      <c r="N51" s="10">
        <f>INDEX(DB!$F:$Q,MATCH($B51,DB!$E:$E,0),12)</f>
        <v>40</v>
      </c>
    </row>
    <row r="52" spans="1:14">
      <c r="B52" s="9" t="s">
        <v>230</v>
      </c>
      <c r="C52" s="10">
        <f>INDEX(DB!$F:$Q,MATCH($B52,DB!$E:$E,0),1)</f>
        <v>520</v>
      </c>
      <c r="D52" s="10">
        <f>INDEX(DB!$F:$Q,MATCH($B52,DB!$E:$E,0),2)</f>
        <v>480</v>
      </c>
      <c r="E52" s="10">
        <f>INDEX(DB!$F:$Q,MATCH($B52,DB!$E:$E,0),3)</f>
        <v>430</v>
      </c>
      <c r="F52" s="10">
        <f>INDEX(DB!$F:$Q,MATCH($B52,DB!$E:$E,0),4)</f>
        <v>390</v>
      </c>
      <c r="G52" s="10">
        <f>INDEX(DB!$F:$Q,MATCH($B52,DB!$E:$E,0),5)</f>
        <v>350</v>
      </c>
      <c r="H52" s="10">
        <f>INDEX(DB!$F:$Q,MATCH($B52,DB!$E:$E,0),6)</f>
        <v>300</v>
      </c>
      <c r="I52" s="10">
        <f>INDEX(DB!$F:$Q,MATCH($B52,DB!$E:$E,0),7)</f>
        <v>260</v>
      </c>
      <c r="J52" s="10">
        <f>INDEX(DB!$F:$Q,MATCH($B52,DB!$E:$E,0),8)</f>
        <v>220</v>
      </c>
      <c r="K52" s="10">
        <f>INDEX(DB!$F:$Q,MATCH($B52,DB!$E:$E,0),9)</f>
        <v>170</v>
      </c>
      <c r="L52" s="10">
        <f>INDEX(DB!$F:$Q,MATCH($B52,DB!$E:$E,0),10)</f>
        <v>130</v>
      </c>
      <c r="M52" s="10">
        <f>INDEX(DB!$F:$Q,MATCH($B52,DB!$E:$E,0),11)</f>
        <v>90</v>
      </c>
      <c r="N52" s="10">
        <f>INDEX(DB!$F:$Q,MATCH($B52,DB!$E:$E,0),12)</f>
        <v>40</v>
      </c>
    </row>
    <row r="53" spans="1:14">
      <c r="B53" s="9" t="s">
        <v>231</v>
      </c>
      <c r="C53" s="10">
        <f>INDEX(DB!$F:$Q,MATCH($B53,DB!$E:$E,0),1)</f>
        <v>620</v>
      </c>
      <c r="D53" s="10">
        <f>INDEX(DB!$F:$Q,MATCH($B53,DB!$E:$E,0),2)</f>
        <v>570</v>
      </c>
      <c r="E53" s="10">
        <f>INDEX(DB!$F:$Q,MATCH($B53,DB!$E:$E,0),3)</f>
        <v>520</v>
      </c>
      <c r="F53" s="10">
        <f>INDEX(DB!$F:$Q,MATCH($B53,DB!$E:$E,0),4)</f>
        <v>470</v>
      </c>
      <c r="G53" s="10">
        <f>INDEX(DB!$F:$Q,MATCH($B53,DB!$E:$E,0),5)</f>
        <v>410</v>
      </c>
      <c r="H53" s="10">
        <f>INDEX(DB!$F:$Q,MATCH($B53,DB!$E:$E,0),6)</f>
        <v>360</v>
      </c>
      <c r="I53" s="10">
        <f>INDEX(DB!$F:$Q,MATCH($B53,DB!$E:$E,0),7)</f>
        <v>310</v>
      </c>
      <c r="J53" s="10">
        <f>INDEX(DB!$F:$Q,MATCH($B53,DB!$E:$E,0),8)</f>
        <v>260</v>
      </c>
      <c r="K53" s="10">
        <f>INDEX(DB!$F:$Q,MATCH($B53,DB!$E:$E,0),9)</f>
        <v>210</v>
      </c>
      <c r="L53" s="10">
        <f>INDEX(DB!$F:$Q,MATCH($B53,DB!$E:$E,0),10)</f>
        <v>160</v>
      </c>
      <c r="M53" s="10">
        <f>INDEX(DB!$F:$Q,MATCH($B53,DB!$E:$E,0),11)</f>
        <v>100</v>
      </c>
      <c r="N53" s="10">
        <f>INDEX(DB!$F:$Q,MATCH($B53,DB!$E:$E,0),12)</f>
        <v>50</v>
      </c>
    </row>
    <row r="54" spans="1:14">
      <c r="B54" s="9" t="s">
        <v>232</v>
      </c>
      <c r="C54" s="10">
        <f>INDEX(DB!$F:$Q,MATCH($B54,DB!$E:$E,0),1)</f>
        <v>850</v>
      </c>
      <c r="D54" s="10">
        <f>INDEX(DB!$F:$Q,MATCH($B54,DB!$E:$E,0),2)</f>
        <v>780</v>
      </c>
      <c r="E54" s="10">
        <f>INDEX(DB!$F:$Q,MATCH($B54,DB!$E:$E,0),3)</f>
        <v>710</v>
      </c>
      <c r="F54" s="10">
        <f>INDEX(DB!$F:$Q,MATCH($B54,DB!$E:$E,0),4)</f>
        <v>640</v>
      </c>
      <c r="G54" s="10">
        <f>INDEX(DB!$F:$Q,MATCH($B54,DB!$E:$E,0),5)</f>
        <v>570</v>
      </c>
      <c r="H54" s="10">
        <f>INDEX(DB!$F:$Q,MATCH($B54,DB!$E:$E,0),6)</f>
        <v>500</v>
      </c>
      <c r="I54" s="10">
        <f>INDEX(DB!$F:$Q,MATCH($B54,DB!$E:$E,0),7)</f>
        <v>430</v>
      </c>
      <c r="J54" s="10">
        <f>INDEX(DB!$F:$Q,MATCH($B54,DB!$E:$E,0),8)</f>
        <v>350</v>
      </c>
      <c r="K54" s="10">
        <f>INDEX(DB!$F:$Q,MATCH($B54,DB!$E:$E,0),9)</f>
        <v>280</v>
      </c>
      <c r="L54" s="10">
        <f>INDEX(DB!$F:$Q,MATCH($B54,DB!$E:$E,0),10)</f>
        <v>210</v>
      </c>
      <c r="M54" s="10">
        <f>INDEX(DB!$F:$Q,MATCH($B54,DB!$E:$E,0),11)</f>
        <v>140</v>
      </c>
      <c r="N54" s="10">
        <f>INDEX(DB!$F:$Q,MATCH($B54,DB!$E:$E,0),12)</f>
        <v>70</v>
      </c>
    </row>
    <row r="55" spans="1:14">
      <c r="B55" s="9" t="s">
        <v>233</v>
      </c>
      <c r="C55" s="10">
        <f>INDEX(DB!$F:$Q,MATCH($B55,DB!$E:$E,0),1)</f>
        <v>1160</v>
      </c>
      <c r="D55" s="10">
        <f>INDEX(DB!$F:$Q,MATCH($B55,DB!$E:$E,0),2)</f>
        <v>1060</v>
      </c>
      <c r="E55" s="10">
        <f>INDEX(DB!$F:$Q,MATCH($B55,DB!$E:$E,0),3)</f>
        <v>970</v>
      </c>
      <c r="F55" s="10">
        <f>INDEX(DB!$F:$Q,MATCH($B55,DB!$E:$E,0),4)</f>
        <v>870</v>
      </c>
      <c r="G55" s="10">
        <f>INDEX(DB!$F:$Q,MATCH($B55,DB!$E:$E,0),5)</f>
        <v>770</v>
      </c>
      <c r="H55" s="10">
        <f>INDEX(DB!$F:$Q,MATCH($B55,DB!$E:$E,0),6)</f>
        <v>680</v>
      </c>
      <c r="I55" s="10">
        <f>INDEX(DB!$F:$Q,MATCH($B55,DB!$E:$E,0),7)</f>
        <v>580</v>
      </c>
      <c r="J55" s="10">
        <f>INDEX(DB!$F:$Q,MATCH($B55,DB!$E:$E,0),8)</f>
        <v>480</v>
      </c>
      <c r="K55" s="10">
        <f>INDEX(DB!$F:$Q,MATCH($B55,DB!$E:$E,0),9)</f>
        <v>390</v>
      </c>
      <c r="L55" s="10">
        <f>INDEX(DB!$F:$Q,MATCH($B55,DB!$E:$E,0),10)</f>
        <v>290</v>
      </c>
      <c r="M55" s="10">
        <f>INDEX(DB!$F:$Q,MATCH($B55,DB!$E:$E,0),11)</f>
        <v>190</v>
      </c>
      <c r="N55" s="10">
        <f>INDEX(DB!$F:$Q,MATCH($B55,DB!$E:$E,0),12)</f>
        <v>100</v>
      </c>
    </row>
    <row r="56" spans="1:14">
      <c r="B56" s="9" t="s">
        <v>234</v>
      </c>
      <c r="C56" s="10">
        <f>INDEX(DB!$F:$Q,MATCH($B56,DB!$E:$E,0),1)</f>
        <v>1480</v>
      </c>
      <c r="D56" s="10">
        <f>INDEX(DB!$F:$Q,MATCH($B56,DB!$E:$E,0),2)</f>
        <v>1360</v>
      </c>
      <c r="E56" s="10">
        <f>INDEX(DB!$F:$Q,MATCH($B56,DB!$E:$E,0),3)</f>
        <v>1230</v>
      </c>
      <c r="F56" s="10">
        <f>INDEX(DB!$F:$Q,MATCH($B56,DB!$E:$E,0),4)</f>
        <v>1110</v>
      </c>
      <c r="G56" s="10">
        <f>INDEX(DB!$F:$Q,MATCH($B56,DB!$E:$E,0),5)</f>
        <v>990</v>
      </c>
      <c r="H56" s="10">
        <f>INDEX(DB!$F:$Q,MATCH($B56,DB!$E:$E,0),6)</f>
        <v>860</v>
      </c>
      <c r="I56" s="10">
        <f>INDEX(DB!$F:$Q,MATCH($B56,DB!$E:$E,0),7)</f>
        <v>740</v>
      </c>
      <c r="J56" s="10">
        <f>INDEX(DB!$F:$Q,MATCH($B56,DB!$E:$E,0),8)</f>
        <v>620</v>
      </c>
      <c r="K56" s="10">
        <f>INDEX(DB!$F:$Q,MATCH($B56,DB!$E:$E,0),9)</f>
        <v>490</v>
      </c>
      <c r="L56" s="10">
        <f>INDEX(DB!$F:$Q,MATCH($B56,DB!$E:$E,0),10)</f>
        <v>370</v>
      </c>
      <c r="M56" s="10">
        <f>INDEX(DB!$F:$Q,MATCH($B56,DB!$E:$E,0),11)</f>
        <v>250</v>
      </c>
      <c r="N56" s="10">
        <f>INDEX(DB!$F:$Q,MATCH($B56,DB!$E:$E,0),12)</f>
        <v>120</v>
      </c>
    </row>
    <row r="57" spans="1:14">
      <c r="B57" s="9" t="s">
        <v>235</v>
      </c>
      <c r="C57" s="10">
        <f>INDEX(DB!$F:$Q,MATCH($B57,DB!$E:$E,0),1)</f>
        <v>2450</v>
      </c>
      <c r="D57" s="10">
        <f>INDEX(DB!$F:$Q,MATCH($B57,DB!$E:$E,0),2)</f>
        <v>2250</v>
      </c>
      <c r="E57" s="10">
        <f>INDEX(DB!$F:$Q,MATCH($B57,DB!$E:$E,0),3)</f>
        <v>2040</v>
      </c>
      <c r="F57" s="10">
        <f>INDEX(DB!$F:$Q,MATCH($B57,DB!$E:$E,0),4)</f>
        <v>1840</v>
      </c>
      <c r="G57" s="10">
        <f>INDEX(DB!$F:$Q,MATCH($B57,DB!$E:$E,0),5)</f>
        <v>1630</v>
      </c>
      <c r="H57" s="10">
        <f>INDEX(DB!$F:$Q,MATCH($B57,DB!$E:$E,0),6)</f>
        <v>1430</v>
      </c>
      <c r="I57" s="10">
        <f>INDEX(DB!$F:$Q,MATCH($B57,DB!$E:$E,0),7)</f>
        <v>1230</v>
      </c>
      <c r="J57" s="10">
        <f>INDEX(DB!$F:$Q,MATCH($B57,DB!$E:$E,0),8)</f>
        <v>1020</v>
      </c>
      <c r="K57" s="10">
        <f>INDEX(DB!$F:$Q,MATCH($B57,DB!$E:$E,0),9)</f>
        <v>820</v>
      </c>
      <c r="L57" s="10">
        <f>INDEX(DB!$F:$Q,MATCH($B57,DB!$E:$E,0),10)</f>
        <v>610</v>
      </c>
      <c r="M57" s="10">
        <f>INDEX(DB!$F:$Q,MATCH($B57,DB!$E:$E,0),11)</f>
        <v>410</v>
      </c>
      <c r="N57" s="10">
        <f>INDEX(DB!$F:$Q,MATCH($B57,DB!$E:$E,0),12)</f>
        <v>200</v>
      </c>
    </row>
    <row r="58" spans="1:14">
      <c r="B58" s="9" t="s">
        <v>236</v>
      </c>
      <c r="C58" s="10">
        <f>INDEX(DB!$F:$Q,MATCH($B58,DB!$E:$E,0),1)</f>
        <v>4680</v>
      </c>
      <c r="D58" s="10">
        <f>INDEX(DB!$F:$Q,MATCH($B58,DB!$E:$E,0),2)</f>
        <v>4290</v>
      </c>
      <c r="E58" s="10">
        <f>INDEX(DB!$F:$Q,MATCH($B58,DB!$E:$E,0),3)</f>
        <v>3900</v>
      </c>
      <c r="F58" s="10">
        <f>INDEX(DB!$F:$Q,MATCH($B58,DB!$E:$E,0),4)</f>
        <v>3510</v>
      </c>
      <c r="G58" s="10">
        <f>INDEX(DB!$F:$Q,MATCH($B58,DB!$E:$E,0),5)</f>
        <v>3120</v>
      </c>
      <c r="H58" s="10">
        <f>INDEX(DB!$F:$Q,MATCH($B58,DB!$E:$E,0),6)</f>
        <v>2730</v>
      </c>
      <c r="I58" s="10">
        <f>INDEX(DB!$F:$Q,MATCH($B58,DB!$E:$E,0),7)</f>
        <v>2340</v>
      </c>
      <c r="J58" s="10">
        <f>INDEX(DB!$F:$Q,MATCH($B58,DB!$E:$E,0),8)</f>
        <v>1950</v>
      </c>
      <c r="K58" s="10">
        <f>INDEX(DB!$F:$Q,MATCH($B58,DB!$E:$E,0),9)</f>
        <v>1560</v>
      </c>
      <c r="L58" s="10">
        <f>INDEX(DB!$F:$Q,MATCH($B58,DB!$E:$E,0),10)</f>
        <v>1170</v>
      </c>
      <c r="M58" s="10">
        <f>INDEX(DB!$F:$Q,MATCH($B58,DB!$E:$E,0),11)</f>
        <v>780</v>
      </c>
      <c r="N58" s="10">
        <f>INDEX(DB!$F:$Q,MATCH($B58,DB!$E:$E,0),12)</f>
        <v>390</v>
      </c>
    </row>
    <row r="59" spans="1:14">
      <c r="B59" s="9" t="s">
        <v>237</v>
      </c>
      <c r="C59" s="10">
        <f>INDEX(DB!$F:$Q,MATCH($B59,DB!$E:$E,0),1)</f>
        <v>8220</v>
      </c>
      <c r="D59" s="10">
        <f>INDEX(DB!$F:$Q,MATCH($B59,DB!$E:$E,0),2)</f>
        <v>7540</v>
      </c>
      <c r="E59" s="10">
        <f>INDEX(DB!$F:$Q,MATCH($B59,DB!$E:$E,0),3)</f>
        <v>6850</v>
      </c>
      <c r="F59" s="10">
        <f>INDEX(DB!$F:$Q,MATCH($B59,DB!$E:$E,0),4)</f>
        <v>6170</v>
      </c>
      <c r="G59" s="10">
        <f>INDEX(DB!$F:$Q,MATCH($B59,DB!$E:$E,0),5)</f>
        <v>5480</v>
      </c>
      <c r="H59" s="10">
        <f>INDEX(DB!$F:$Q,MATCH($B59,DB!$E:$E,0),6)</f>
        <v>4800</v>
      </c>
      <c r="I59" s="10">
        <f>INDEX(DB!$F:$Q,MATCH($B59,DB!$E:$E,0),7)</f>
        <v>4110</v>
      </c>
      <c r="J59" s="10">
        <f>INDEX(DB!$F:$Q,MATCH($B59,DB!$E:$E,0),8)</f>
        <v>3430</v>
      </c>
      <c r="K59" s="10">
        <f>INDEX(DB!$F:$Q,MATCH($B59,DB!$E:$E,0),9)</f>
        <v>2740</v>
      </c>
      <c r="L59" s="10">
        <f>INDEX(DB!$F:$Q,MATCH($B59,DB!$E:$E,0),10)</f>
        <v>2060</v>
      </c>
      <c r="M59" s="10">
        <f>INDEX(DB!$F:$Q,MATCH($B59,DB!$E:$E,0),11)</f>
        <v>1370</v>
      </c>
      <c r="N59" s="10">
        <f>INDEX(DB!$F:$Q,MATCH($B59,DB!$E:$E,0),12)</f>
        <v>690</v>
      </c>
    </row>
    <row r="60" spans="1:14">
      <c r="B60" s="9" t="s">
        <v>238</v>
      </c>
      <c r="C60" s="10">
        <f>INDEX(DB!$F:$Q,MATCH($B60,DB!$E:$E,0),1)</f>
        <v>12730</v>
      </c>
      <c r="D60" s="10">
        <f>INDEX(DB!$F:$Q,MATCH($B60,DB!$E:$E,0),2)</f>
        <v>11670</v>
      </c>
      <c r="E60" s="10">
        <f>INDEX(DB!$F:$Q,MATCH($B60,DB!$E:$E,0),3)</f>
        <v>10610</v>
      </c>
      <c r="F60" s="10">
        <f>INDEX(DB!$F:$Q,MATCH($B60,DB!$E:$E,0),4)</f>
        <v>9550</v>
      </c>
      <c r="G60" s="10">
        <f>INDEX(DB!$F:$Q,MATCH($B60,DB!$E:$E,0),5)</f>
        <v>8490</v>
      </c>
      <c r="H60" s="10">
        <f>INDEX(DB!$F:$Q,MATCH($B60,DB!$E:$E,0),6)</f>
        <v>7430</v>
      </c>
      <c r="I60" s="10">
        <f>INDEX(DB!$F:$Q,MATCH($B60,DB!$E:$E,0),7)</f>
        <v>6370</v>
      </c>
      <c r="J60" s="10">
        <f>INDEX(DB!$F:$Q,MATCH($B60,DB!$E:$E,0),8)</f>
        <v>5300</v>
      </c>
      <c r="K60" s="10">
        <f>INDEX(DB!$F:$Q,MATCH($B60,DB!$E:$E,0),9)</f>
        <v>4240</v>
      </c>
      <c r="L60" s="10">
        <f>INDEX(DB!$F:$Q,MATCH($B60,DB!$E:$E,0),10)</f>
        <v>3180</v>
      </c>
      <c r="M60" s="10">
        <f>INDEX(DB!$F:$Q,MATCH($B60,DB!$E:$E,0),11)</f>
        <v>2120</v>
      </c>
      <c r="N60" s="10">
        <f>INDEX(DB!$F:$Q,MATCH($B60,DB!$E:$E,0),12)</f>
        <v>1060</v>
      </c>
    </row>
    <row r="61" spans="1:14">
      <c r="B61" s="9" t="s">
        <v>239</v>
      </c>
      <c r="C61" s="10">
        <f>INDEX(DB!$F:$Q,MATCH($B61,DB!$E:$E,0),1)</f>
        <v>20570</v>
      </c>
      <c r="D61" s="10">
        <f>INDEX(DB!$F:$Q,MATCH($B61,DB!$E:$E,0),2)</f>
        <v>18860</v>
      </c>
      <c r="E61" s="10">
        <f>INDEX(DB!$F:$Q,MATCH($B61,DB!$E:$E,0),3)</f>
        <v>17140</v>
      </c>
      <c r="F61" s="10">
        <f>INDEX(DB!$F:$Q,MATCH($B61,DB!$E:$E,0),4)</f>
        <v>15430</v>
      </c>
      <c r="G61" s="10">
        <f>INDEX(DB!$F:$Q,MATCH($B61,DB!$E:$E,0),5)</f>
        <v>13710</v>
      </c>
      <c r="H61" s="10">
        <f>INDEX(DB!$F:$Q,MATCH($B61,DB!$E:$E,0),6)</f>
        <v>12000</v>
      </c>
      <c r="I61" s="10">
        <f>INDEX(DB!$F:$Q,MATCH($B61,DB!$E:$E,0),7)</f>
        <v>10290</v>
      </c>
      <c r="J61" s="10">
        <f>INDEX(DB!$F:$Q,MATCH($B61,DB!$E:$E,0),8)</f>
        <v>8570</v>
      </c>
      <c r="K61" s="10">
        <f>INDEX(DB!$F:$Q,MATCH($B61,DB!$E:$E,0),9)</f>
        <v>6860</v>
      </c>
      <c r="L61" s="10">
        <f>INDEX(DB!$F:$Q,MATCH($B61,DB!$E:$E,0),10)</f>
        <v>5140</v>
      </c>
      <c r="M61" s="10">
        <f>INDEX(DB!$F:$Q,MATCH($B61,DB!$E:$E,0),11)</f>
        <v>3430</v>
      </c>
      <c r="N61" s="10">
        <f>INDEX(DB!$F:$Q,MATCH($B61,DB!$E:$E,0),12)</f>
        <v>1710</v>
      </c>
    </row>
    <row r="62" spans="1:14">
      <c r="B62" s="9" t="s">
        <v>240</v>
      </c>
      <c r="C62" s="10">
        <f>INDEX(DB!$F:$Q,MATCH($B62,DB!$E:$E,0),1)</f>
        <v>28810</v>
      </c>
      <c r="D62" s="10">
        <f>INDEX(DB!$F:$Q,MATCH($B62,DB!$E:$E,0),2)</f>
        <v>26410</v>
      </c>
      <c r="E62" s="10">
        <f>INDEX(DB!$F:$Q,MATCH($B62,DB!$E:$E,0),3)</f>
        <v>24010</v>
      </c>
      <c r="F62" s="10">
        <f>INDEX(DB!$F:$Q,MATCH($B62,DB!$E:$E,0),4)</f>
        <v>21610</v>
      </c>
      <c r="G62" s="10">
        <f>INDEX(DB!$F:$Q,MATCH($B62,DB!$E:$E,0),5)</f>
        <v>19210</v>
      </c>
      <c r="H62" s="10">
        <f>INDEX(DB!$F:$Q,MATCH($B62,DB!$E:$E,0),6)</f>
        <v>16810</v>
      </c>
      <c r="I62" s="10">
        <f>INDEX(DB!$F:$Q,MATCH($B62,DB!$E:$E,0),7)</f>
        <v>14410</v>
      </c>
      <c r="J62" s="10">
        <f>INDEX(DB!$F:$Q,MATCH($B62,DB!$E:$E,0),8)</f>
        <v>12000</v>
      </c>
      <c r="K62" s="10">
        <f>INDEX(DB!$F:$Q,MATCH($B62,DB!$E:$E,0),9)</f>
        <v>9600</v>
      </c>
      <c r="L62" s="10">
        <f>INDEX(DB!$F:$Q,MATCH($B62,DB!$E:$E,0),10)</f>
        <v>7200</v>
      </c>
      <c r="M62" s="10">
        <f>INDEX(DB!$F:$Q,MATCH($B62,DB!$E:$E,0),11)</f>
        <v>4800</v>
      </c>
      <c r="N62" s="10">
        <f>INDEX(DB!$F:$Q,MATCH($B62,DB!$E:$E,0),12)</f>
        <v>2400</v>
      </c>
    </row>
    <row r="63" spans="1:14">
      <c r="B63" s="9" t="s">
        <v>241</v>
      </c>
      <c r="C63" s="10">
        <f>INDEX(DB!$F:$Q,MATCH($B63,DB!$E:$E,0),1)</f>
        <v>41280</v>
      </c>
      <c r="D63" s="10">
        <f>INDEX(DB!$F:$Q,MATCH($B63,DB!$E:$E,0),2)</f>
        <v>37840</v>
      </c>
      <c r="E63" s="10">
        <f>INDEX(DB!$F:$Q,MATCH($B63,DB!$E:$E,0),3)</f>
        <v>34400</v>
      </c>
      <c r="F63" s="10">
        <f>INDEX(DB!$F:$Q,MATCH($B63,DB!$E:$E,0),4)</f>
        <v>30960</v>
      </c>
      <c r="G63" s="10">
        <f>INDEX(DB!$F:$Q,MATCH($B63,DB!$E:$E,0),5)</f>
        <v>27520</v>
      </c>
      <c r="H63" s="10">
        <f>INDEX(DB!$F:$Q,MATCH($B63,DB!$E:$E,0),6)</f>
        <v>24080</v>
      </c>
      <c r="I63" s="10">
        <f>INDEX(DB!$F:$Q,MATCH($B63,DB!$E:$E,0),7)</f>
        <v>20640</v>
      </c>
      <c r="J63" s="10">
        <f>INDEX(DB!$F:$Q,MATCH($B63,DB!$E:$E,0),8)</f>
        <v>17200</v>
      </c>
      <c r="K63" s="10">
        <f>INDEX(DB!$F:$Q,MATCH($B63,DB!$E:$E,0),9)</f>
        <v>13760</v>
      </c>
      <c r="L63" s="10">
        <f>INDEX(DB!$F:$Q,MATCH($B63,DB!$E:$E,0),10)</f>
        <v>10320</v>
      </c>
      <c r="M63" s="10">
        <f>INDEX(DB!$F:$Q,MATCH($B63,DB!$E:$E,0),11)</f>
        <v>6880</v>
      </c>
      <c r="N63" s="10">
        <f>INDEX(DB!$F:$Q,MATCH($B63,DB!$E:$E,0),12)</f>
        <v>3440</v>
      </c>
    </row>
    <row r="64" spans="1:14">
      <c r="B64" s="9" t="s">
        <v>242</v>
      </c>
      <c r="C64" s="10">
        <f>INDEX(DB!$F:$Q,MATCH($B64,DB!$E:$E,0),1)</f>
        <v>51790</v>
      </c>
      <c r="D64" s="10">
        <f>INDEX(DB!$F:$Q,MATCH($B64,DB!$E:$E,0),2)</f>
        <v>47470</v>
      </c>
      <c r="E64" s="10">
        <f>INDEX(DB!$F:$Q,MATCH($B64,DB!$E:$E,0),3)</f>
        <v>43160</v>
      </c>
      <c r="F64" s="10">
        <f>INDEX(DB!$F:$Q,MATCH($B64,DB!$E:$E,0),4)</f>
        <v>38840</v>
      </c>
      <c r="G64" s="10">
        <f>INDEX(DB!$F:$Q,MATCH($B64,DB!$E:$E,0),5)</f>
        <v>34530</v>
      </c>
      <c r="H64" s="10">
        <f>INDEX(DB!$F:$Q,MATCH($B64,DB!$E:$E,0),6)</f>
        <v>30210</v>
      </c>
      <c r="I64" s="10">
        <f>INDEX(DB!$F:$Q,MATCH($B64,DB!$E:$E,0),7)</f>
        <v>25900</v>
      </c>
      <c r="J64" s="10">
        <f>INDEX(DB!$F:$Q,MATCH($B64,DB!$E:$E,0),8)</f>
        <v>21580</v>
      </c>
      <c r="K64" s="10">
        <f>INDEX(DB!$F:$Q,MATCH($B64,DB!$E:$E,0),9)</f>
        <v>17260</v>
      </c>
      <c r="L64" s="10">
        <f>INDEX(DB!$F:$Q,MATCH($B64,DB!$E:$E,0),10)</f>
        <v>12950</v>
      </c>
      <c r="M64" s="10">
        <f>INDEX(DB!$F:$Q,MATCH($B64,DB!$E:$E,0),11)</f>
        <v>8630</v>
      </c>
      <c r="N64" s="10">
        <f>INDEX(DB!$F:$Q,MATCH($B64,DB!$E:$E,0),12)</f>
        <v>4320</v>
      </c>
    </row>
    <row r="65" spans="1:14">
      <c r="B65" s="9" t="s">
        <v>243</v>
      </c>
      <c r="C65" s="10">
        <f>INDEX(DB!$F:$Q,MATCH($B65,DB!$E:$E,0),1)</f>
        <v>56370</v>
      </c>
      <c r="D65" s="10">
        <f>INDEX(DB!$F:$Q,MATCH($B65,DB!$E:$E,0),2)</f>
        <v>51670</v>
      </c>
      <c r="E65" s="10">
        <f>INDEX(DB!$F:$Q,MATCH($B65,DB!$E:$E,0),3)</f>
        <v>46980</v>
      </c>
      <c r="F65" s="10">
        <f>INDEX(DB!$F:$Q,MATCH($B65,DB!$E:$E,0),4)</f>
        <v>42280</v>
      </c>
      <c r="G65" s="10">
        <f>INDEX(DB!$F:$Q,MATCH($B65,DB!$E:$E,0),5)</f>
        <v>37580</v>
      </c>
      <c r="H65" s="10">
        <f>INDEX(DB!$F:$Q,MATCH($B65,DB!$E:$E,0),6)</f>
        <v>32880</v>
      </c>
      <c r="I65" s="10">
        <f>INDEX(DB!$F:$Q,MATCH($B65,DB!$E:$E,0),7)</f>
        <v>28190</v>
      </c>
      <c r="J65" s="10">
        <f>INDEX(DB!$F:$Q,MATCH($B65,DB!$E:$E,0),8)</f>
        <v>23490</v>
      </c>
      <c r="K65" s="10">
        <f>INDEX(DB!$F:$Q,MATCH($B65,DB!$E:$E,0),9)</f>
        <v>18790</v>
      </c>
      <c r="L65" s="10">
        <f>INDEX(DB!$F:$Q,MATCH($B65,DB!$E:$E,0),10)</f>
        <v>14090</v>
      </c>
      <c r="M65" s="10">
        <f>INDEX(DB!$F:$Q,MATCH($B65,DB!$E:$E,0),11)</f>
        <v>9400</v>
      </c>
      <c r="N65" s="10">
        <f>INDEX(DB!$F:$Q,MATCH($B65,DB!$E:$E,0),12)</f>
        <v>4700</v>
      </c>
    </row>
    <row r="66" spans="1:14">
      <c r="B66" s="9" t="s">
        <v>244</v>
      </c>
      <c r="C66" s="10">
        <f>INDEX(DB!$F:$Q,MATCH($B66,DB!$E:$E,0),1)</f>
        <v>56370</v>
      </c>
      <c r="D66" s="10">
        <f>INDEX(DB!$F:$Q,MATCH($B66,DB!$E:$E,0),2)</f>
        <v>51670</v>
      </c>
      <c r="E66" s="10">
        <f>INDEX(DB!$F:$Q,MATCH($B66,DB!$E:$E,0),3)</f>
        <v>46980</v>
      </c>
      <c r="F66" s="10">
        <f>INDEX(DB!$F:$Q,MATCH($B66,DB!$E:$E,0),4)</f>
        <v>42280</v>
      </c>
      <c r="G66" s="10">
        <f>INDEX(DB!$F:$Q,MATCH($B66,DB!$E:$E,0),5)</f>
        <v>37580</v>
      </c>
      <c r="H66" s="10">
        <f>INDEX(DB!$F:$Q,MATCH($B66,DB!$E:$E,0),6)</f>
        <v>32880</v>
      </c>
      <c r="I66" s="10">
        <f>INDEX(DB!$F:$Q,MATCH($B66,DB!$E:$E,0),7)</f>
        <v>28190</v>
      </c>
      <c r="J66" s="10">
        <f>INDEX(DB!$F:$Q,MATCH($B66,DB!$E:$E,0),8)</f>
        <v>23490</v>
      </c>
      <c r="K66" s="10">
        <f>INDEX(DB!$F:$Q,MATCH($B66,DB!$E:$E,0),9)</f>
        <v>18790</v>
      </c>
      <c r="L66" s="10">
        <f>INDEX(DB!$F:$Q,MATCH($B66,DB!$E:$E,0),10)</f>
        <v>14090</v>
      </c>
      <c r="M66" s="10">
        <f>INDEX(DB!$F:$Q,MATCH($B66,DB!$E:$E,0),11)</f>
        <v>9400</v>
      </c>
      <c r="N66" s="10">
        <f>INDEX(DB!$F:$Q,MATCH($B66,DB!$E:$E,0),12)</f>
        <v>4700</v>
      </c>
    </row>
    <row r="67" spans="1:14">
      <c r="B67" s="9" t="s">
        <v>245</v>
      </c>
      <c r="C67" s="10">
        <f>INDEX(DB!$F:$Q,MATCH($B67,DB!$E:$E,0),1)</f>
        <v>56370</v>
      </c>
      <c r="D67" s="10">
        <f>INDEX(DB!$F:$Q,MATCH($B67,DB!$E:$E,0),2)</f>
        <v>51670</v>
      </c>
      <c r="E67" s="10">
        <f>INDEX(DB!$F:$Q,MATCH($B67,DB!$E:$E,0),3)</f>
        <v>46980</v>
      </c>
      <c r="F67" s="10">
        <f>INDEX(DB!$F:$Q,MATCH($B67,DB!$E:$E,0),4)</f>
        <v>42280</v>
      </c>
      <c r="G67" s="10">
        <f>INDEX(DB!$F:$Q,MATCH($B67,DB!$E:$E,0),5)</f>
        <v>37580</v>
      </c>
      <c r="H67" s="10">
        <f>INDEX(DB!$F:$Q,MATCH($B67,DB!$E:$E,0),6)</f>
        <v>32880</v>
      </c>
      <c r="I67" s="10">
        <f>INDEX(DB!$F:$Q,MATCH($B67,DB!$E:$E,0),7)</f>
        <v>28190</v>
      </c>
      <c r="J67" s="10">
        <f>INDEX(DB!$F:$Q,MATCH($B67,DB!$E:$E,0),8)</f>
        <v>23490</v>
      </c>
      <c r="K67" s="10">
        <f>INDEX(DB!$F:$Q,MATCH($B67,DB!$E:$E,0),9)</f>
        <v>18790</v>
      </c>
      <c r="L67" s="10">
        <f>INDEX(DB!$F:$Q,MATCH($B67,DB!$E:$E,0),10)</f>
        <v>14090</v>
      </c>
      <c r="M67" s="10">
        <f>INDEX(DB!$F:$Q,MATCH($B67,DB!$E:$E,0),11)</f>
        <v>9400</v>
      </c>
      <c r="N67" s="10">
        <f>INDEX(DB!$F:$Q,MATCH($B67,DB!$E:$E,0),12)</f>
        <v>4700</v>
      </c>
    </row>
    <row r="68" spans="1:14">
      <c r="A68" s="9" t="s">
        <v>246</v>
      </c>
      <c r="B68" s="9" t="s">
        <v>333</v>
      </c>
      <c r="C68" s="10">
        <f>INDEX(DB!$F:$Q,MATCH($B68,DB!$E:$E,0),1)</f>
        <v>160</v>
      </c>
      <c r="D68" s="10">
        <f>INDEX(DB!$F:$Q,MATCH($B68,DB!$E:$E,0),2)</f>
        <v>150</v>
      </c>
      <c r="E68" s="10">
        <f>INDEX(DB!$F:$Q,MATCH($B68,DB!$E:$E,0),3)</f>
        <v>130</v>
      </c>
      <c r="F68" s="10">
        <f>INDEX(DB!$F:$Q,MATCH($B68,DB!$E:$E,0),4)</f>
        <v>120</v>
      </c>
      <c r="G68" s="10">
        <f>INDEX(DB!$F:$Q,MATCH($B68,DB!$E:$E,0),5)</f>
        <v>110</v>
      </c>
      <c r="H68" s="10">
        <f>INDEX(DB!$F:$Q,MATCH($B68,DB!$E:$E,0),6)</f>
        <v>90</v>
      </c>
      <c r="I68" s="10">
        <f>INDEX(DB!$F:$Q,MATCH($B68,DB!$E:$E,0),7)</f>
        <v>80</v>
      </c>
      <c r="J68" s="10">
        <f>INDEX(DB!$F:$Q,MATCH($B68,DB!$E:$E,0),8)</f>
        <v>70</v>
      </c>
      <c r="K68" s="10">
        <f>INDEX(DB!$F:$Q,MATCH($B68,DB!$E:$E,0),9)</f>
        <v>50</v>
      </c>
      <c r="L68" s="10">
        <f>INDEX(DB!$F:$Q,MATCH($B68,DB!$E:$E,0),10)</f>
        <v>40</v>
      </c>
      <c r="M68" s="10">
        <f>INDEX(DB!$F:$Q,MATCH($B68,DB!$E:$E,0),11)</f>
        <v>30</v>
      </c>
      <c r="N68" s="10">
        <f>INDEX(DB!$F:$Q,MATCH($B68,DB!$E:$E,0),12)</f>
        <v>10</v>
      </c>
    </row>
    <row r="69" spans="1:14">
      <c r="B69" s="9" t="s">
        <v>247</v>
      </c>
      <c r="C69" s="10">
        <f>INDEX(DB!$F:$Q,MATCH($B69,DB!$E:$E,0),1)</f>
        <v>160</v>
      </c>
      <c r="D69" s="10">
        <f>INDEX(DB!$F:$Q,MATCH($B69,DB!$E:$E,0),2)</f>
        <v>150</v>
      </c>
      <c r="E69" s="10">
        <f>INDEX(DB!$F:$Q,MATCH($B69,DB!$E:$E,0),3)</f>
        <v>130</v>
      </c>
      <c r="F69" s="10">
        <f>INDEX(DB!$F:$Q,MATCH($B69,DB!$E:$E,0),4)</f>
        <v>120</v>
      </c>
      <c r="G69" s="10">
        <f>INDEX(DB!$F:$Q,MATCH($B69,DB!$E:$E,0),5)</f>
        <v>110</v>
      </c>
      <c r="H69" s="10">
        <f>INDEX(DB!$F:$Q,MATCH($B69,DB!$E:$E,0),6)</f>
        <v>90</v>
      </c>
      <c r="I69" s="10">
        <f>INDEX(DB!$F:$Q,MATCH($B69,DB!$E:$E,0),7)</f>
        <v>80</v>
      </c>
      <c r="J69" s="10">
        <f>INDEX(DB!$F:$Q,MATCH($B69,DB!$E:$E,0),8)</f>
        <v>70</v>
      </c>
      <c r="K69" s="10">
        <f>INDEX(DB!$F:$Q,MATCH($B69,DB!$E:$E,0),9)</f>
        <v>50</v>
      </c>
      <c r="L69" s="10">
        <f>INDEX(DB!$F:$Q,MATCH($B69,DB!$E:$E,0),10)</f>
        <v>40</v>
      </c>
      <c r="M69" s="10">
        <f>INDEX(DB!$F:$Q,MATCH($B69,DB!$E:$E,0),11)</f>
        <v>30</v>
      </c>
      <c r="N69" s="10">
        <f>INDEX(DB!$F:$Q,MATCH($B69,DB!$E:$E,0),12)</f>
        <v>10</v>
      </c>
    </row>
    <row r="70" spans="1:14">
      <c r="B70" s="9" t="s">
        <v>248</v>
      </c>
      <c r="C70" s="10">
        <f>INDEX(DB!$F:$Q,MATCH($B70,DB!$E:$E,0),1)</f>
        <v>160</v>
      </c>
      <c r="D70" s="10">
        <f>INDEX(DB!$F:$Q,MATCH($B70,DB!$E:$E,0),2)</f>
        <v>150</v>
      </c>
      <c r="E70" s="10">
        <f>INDEX(DB!$F:$Q,MATCH($B70,DB!$E:$E,0),3)</f>
        <v>130</v>
      </c>
      <c r="F70" s="10">
        <f>INDEX(DB!$F:$Q,MATCH($B70,DB!$E:$E,0),4)</f>
        <v>120</v>
      </c>
      <c r="G70" s="10">
        <f>INDEX(DB!$F:$Q,MATCH($B70,DB!$E:$E,0),5)</f>
        <v>110</v>
      </c>
      <c r="H70" s="10">
        <f>INDEX(DB!$F:$Q,MATCH($B70,DB!$E:$E,0),6)</f>
        <v>90</v>
      </c>
      <c r="I70" s="10">
        <f>INDEX(DB!$F:$Q,MATCH($B70,DB!$E:$E,0),7)</f>
        <v>80</v>
      </c>
      <c r="J70" s="10">
        <f>INDEX(DB!$F:$Q,MATCH($B70,DB!$E:$E,0),8)</f>
        <v>70</v>
      </c>
      <c r="K70" s="10">
        <f>INDEX(DB!$F:$Q,MATCH($B70,DB!$E:$E,0),9)</f>
        <v>50</v>
      </c>
      <c r="L70" s="10">
        <f>INDEX(DB!$F:$Q,MATCH($B70,DB!$E:$E,0),10)</f>
        <v>40</v>
      </c>
      <c r="M70" s="10">
        <f>INDEX(DB!$F:$Q,MATCH($B70,DB!$E:$E,0),11)</f>
        <v>30</v>
      </c>
      <c r="N70" s="10">
        <f>INDEX(DB!$F:$Q,MATCH($B70,DB!$E:$E,0),12)</f>
        <v>10</v>
      </c>
    </row>
    <row r="71" spans="1:14">
      <c r="B71" s="9" t="s">
        <v>249</v>
      </c>
      <c r="C71" s="10">
        <f>INDEX(DB!$F:$Q,MATCH($B71,DB!$E:$E,0),1)</f>
        <v>160</v>
      </c>
      <c r="D71" s="10">
        <f>INDEX(DB!$F:$Q,MATCH($B71,DB!$E:$E,0),2)</f>
        <v>150</v>
      </c>
      <c r="E71" s="10">
        <f>INDEX(DB!$F:$Q,MATCH($B71,DB!$E:$E,0),3)</f>
        <v>130</v>
      </c>
      <c r="F71" s="10">
        <f>INDEX(DB!$F:$Q,MATCH($B71,DB!$E:$E,0),4)</f>
        <v>120</v>
      </c>
      <c r="G71" s="10">
        <f>INDEX(DB!$F:$Q,MATCH($B71,DB!$E:$E,0),5)</f>
        <v>110</v>
      </c>
      <c r="H71" s="10">
        <f>INDEX(DB!$F:$Q,MATCH($B71,DB!$E:$E,0),6)</f>
        <v>90</v>
      </c>
      <c r="I71" s="10">
        <f>INDEX(DB!$F:$Q,MATCH($B71,DB!$E:$E,0),7)</f>
        <v>80</v>
      </c>
      <c r="J71" s="10">
        <f>INDEX(DB!$F:$Q,MATCH($B71,DB!$E:$E,0),8)</f>
        <v>70</v>
      </c>
      <c r="K71" s="10">
        <f>INDEX(DB!$F:$Q,MATCH($B71,DB!$E:$E,0),9)</f>
        <v>50</v>
      </c>
      <c r="L71" s="10">
        <f>INDEX(DB!$F:$Q,MATCH($B71,DB!$E:$E,0),10)</f>
        <v>40</v>
      </c>
      <c r="M71" s="10">
        <f>INDEX(DB!$F:$Q,MATCH($B71,DB!$E:$E,0),11)</f>
        <v>30</v>
      </c>
      <c r="N71" s="10">
        <f>INDEX(DB!$F:$Q,MATCH($B71,DB!$E:$E,0),12)</f>
        <v>10</v>
      </c>
    </row>
    <row r="72" spans="1:14">
      <c r="B72" s="9" t="s">
        <v>250</v>
      </c>
      <c r="C72" s="10">
        <f>INDEX(DB!$F:$Q,MATCH($B72,DB!$E:$E,0),1)</f>
        <v>160</v>
      </c>
      <c r="D72" s="10">
        <f>INDEX(DB!$F:$Q,MATCH($B72,DB!$E:$E,0),2)</f>
        <v>150</v>
      </c>
      <c r="E72" s="10">
        <f>INDEX(DB!$F:$Q,MATCH($B72,DB!$E:$E,0),3)</f>
        <v>130</v>
      </c>
      <c r="F72" s="10">
        <f>INDEX(DB!$F:$Q,MATCH($B72,DB!$E:$E,0),4)</f>
        <v>120</v>
      </c>
      <c r="G72" s="10">
        <f>INDEX(DB!$F:$Q,MATCH($B72,DB!$E:$E,0),5)</f>
        <v>110</v>
      </c>
      <c r="H72" s="10">
        <f>INDEX(DB!$F:$Q,MATCH($B72,DB!$E:$E,0),6)</f>
        <v>90</v>
      </c>
      <c r="I72" s="10">
        <f>INDEX(DB!$F:$Q,MATCH($B72,DB!$E:$E,0),7)</f>
        <v>80</v>
      </c>
      <c r="J72" s="10">
        <f>INDEX(DB!$F:$Q,MATCH($B72,DB!$E:$E,0),8)</f>
        <v>70</v>
      </c>
      <c r="K72" s="10">
        <f>INDEX(DB!$F:$Q,MATCH($B72,DB!$E:$E,0),9)</f>
        <v>50</v>
      </c>
      <c r="L72" s="10">
        <f>INDEX(DB!$F:$Q,MATCH($B72,DB!$E:$E,0),10)</f>
        <v>40</v>
      </c>
      <c r="M72" s="10">
        <f>INDEX(DB!$F:$Q,MATCH($B72,DB!$E:$E,0),11)</f>
        <v>30</v>
      </c>
      <c r="N72" s="10">
        <f>INDEX(DB!$F:$Q,MATCH($B72,DB!$E:$E,0),12)</f>
        <v>10</v>
      </c>
    </row>
    <row r="73" spans="1:14">
      <c r="B73" s="9" t="s">
        <v>251</v>
      </c>
      <c r="C73" s="10">
        <f>INDEX(DB!$F:$Q,MATCH($B73,DB!$E:$E,0),1)</f>
        <v>160</v>
      </c>
      <c r="D73" s="10">
        <f>INDEX(DB!$F:$Q,MATCH($B73,DB!$E:$E,0),2)</f>
        <v>150</v>
      </c>
      <c r="E73" s="10">
        <f>INDEX(DB!$F:$Q,MATCH($B73,DB!$E:$E,0),3)</f>
        <v>130</v>
      </c>
      <c r="F73" s="10">
        <f>INDEX(DB!$F:$Q,MATCH($B73,DB!$E:$E,0),4)</f>
        <v>120</v>
      </c>
      <c r="G73" s="10">
        <f>INDEX(DB!$F:$Q,MATCH($B73,DB!$E:$E,0),5)</f>
        <v>110</v>
      </c>
      <c r="H73" s="10">
        <f>INDEX(DB!$F:$Q,MATCH($B73,DB!$E:$E,0),6)</f>
        <v>90</v>
      </c>
      <c r="I73" s="10">
        <f>INDEX(DB!$F:$Q,MATCH($B73,DB!$E:$E,0),7)</f>
        <v>80</v>
      </c>
      <c r="J73" s="10">
        <f>INDEX(DB!$F:$Q,MATCH($B73,DB!$E:$E,0),8)</f>
        <v>70</v>
      </c>
      <c r="K73" s="10">
        <f>INDEX(DB!$F:$Q,MATCH($B73,DB!$E:$E,0),9)</f>
        <v>50</v>
      </c>
      <c r="L73" s="10">
        <f>INDEX(DB!$F:$Q,MATCH($B73,DB!$E:$E,0),10)</f>
        <v>40</v>
      </c>
      <c r="M73" s="10">
        <f>INDEX(DB!$F:$Q,MATCH($B73,DB!$E:$E,0),11)</f>
        <v>30</v>
      </c>
      <c r="N73" s="10">
        <f>INDEX(DB!$F:$Q,MATCH($B73,DB!$E:$E,0),12)</f>
        <v>10</v>
      </c>
    </row>
    <row r="74" spans="1:14">
      <c r="B74" s="9" t="s">
        <v>252</v>
      </c>
      <c r="C74" s="10">
        <f>INDEX(DB!$F:$Q,MATCH($B74,DB!$E:$E,0),1)</f>
        <v>160</v>
      </c>
      <c r="D74" s="10">
        <f>INDEX(DB!$F:$Q,MATCH($B74,DB!$E:$E,0),2)</f>
        <v>150</v>
      </c>
      <c r="E74" s="10">
        <f>INDEX(DB!$F:$Q,MATCH($B74,DB!$E:$E,0),3)</f>
        <v>130</v>
      </c>
      <c r="F74" s="10">
        <f>INDEX(DB!$F:$Q,MATCH($B74,DB!$E:$E,0),4)</f>
        <v>120</v>
      </c>
      <c r="G74" s="10">
        <f>INDEX(DB!$F:$Q,MATCH($B74,DB!$E:$E,0),5)</f>
        <v>110</v>
      </c>
      <c r="H74" s="10">
        <f>INDEX(DB!$F:$Q,MATCH($B74,DB!$E:$E,0),6)</f>
        <v>90</v>
      </c>
      <c r="I74" s="10">
        <f>INDEX(DB!$F:$Q,MATCH($B74,DB!$E:$E,0),7)</f>
        <v>80</v>
      </c>
      <c r="J74" s="10">
        <f>INDEX(DB!$F:$Q,MATCH($B74,DB!$E:$E,0),8)</f>
        <v>70</v>
      </c>
      <c r="K74" s="10">
        <f>INDEX(DB!$F:$Q,MATCH($B74,DB!$E:$E,0),9)</f>
        <v>50</v>
      </c>
      <c r="L74" s="10">
        <f>INDEX(DB!$F:$Q,MATCH($B74,DB!$E:$E,0),10)</f>
        <v>40</v>
      </c>
      <c r="M74" s="10">
        <f>INDEX(DB!$F:$Q,MATCH($B74,DB!$E:$E,0),11)</f>
        <v>30</v>
      </c>
      <c r="N74" s="10">
        <f>INDEX(DB!$F:$Q,MATCH($B74,DB!$E:$E,0),12)</f>
        <v>10</v>
      </c>
    </row>
    <row r="75" spans="1:14">
      <c r="B75" s="9" t="s">
        <v>253</v>
      </c>
      <c r="C75" s="10">
        <f>INDEX(DB!$F:$Q,MATCH($B75,DB!$E:$E,0),1)</f>
        <v>160</v>
      </c>
      <c r="D75" s="10">
        <f>INDEX(DB!$F:$Q,MATCH($B75,DB!$E:$E,0),2)</f>
        <v>150</v>
      </c>
      <c r="E75" s="10">
        <f>INDEX(DB!$F:$Q,MATCH($B75,DB!$E:$E,0),3)</f>
        <v>130</v>
      </c>
      <c r="F75" s="10">
        <f>INDEX(DB!$F:$Q,MATCH($B75,DB!$E:$E,0),4)</f>
        <v>120</v>
      </c>
      <c r="G75" s="10">
        <f>INDEX(DB!$F:$Q,MATCH($B75,DB!$E:$E,0),5)</f>
        <v>110</v>
      </c>
      <c r="H75" s="10">
        <f>INDEX(DB!$F:$Q,MATCH($B75,DB!$E:$E,0),6)</f>
        <v>90</v>
      </c>
      <c r="I75" s="10">
        <f>INDEX(DB!$F:$Q,MATCH($B75,DB!$E:$E,0),7)</f>
        <v>80</v>
      </c>
      <c r="J75" s="10">
        <f>INDEX(DB!$F:$Q,MATCH($B75,DB!$E:$E,0),8)</f>
        <v>70</v>
      </c>
      <c r="K75" s="10">
        <f>INDEX(DB!$F:$Q,MATCH($B75,DB!$E:$E,0),9)</f>
        <v>50</v>
      </c>
      <c r="L75" s="10">
        <f>INDEX(DB!$F:$Q,MATCH($B75,DB!$E:$E,0),10)</f>
        <v>40</v>
      </c>
      <c r="M75" s="10">
        <f>INDEX(DB!$F:$Q,MATCH($B75,DB!$E:$E,0),11)</f>
        <v>30</v>
      </c>
      <c r="N75" s="10">
        <f>INDEX(DB!$F:$Q,MATCH($B75,DB!$E:$E,0),12)</f>
        <v>10</v>
      </c>
    </row>
    <row r="76" spans="1:14">
      <c r="B76" s="9" t="s">
        <v>254</v>
      </c>
      <c r="C76" s="10">
        <f>INDEX(DB!$F:$Q,MATCH($B76,DB!$E:$E,0),1)</f>
        <v>160</v>
      </c>
      <c r="D76" s="10">
        <f>INDEX(DB!$F:$Q,MATCH($B76,DB!$E:$E,0),2)</f>
        <v>150</v>
      </c>
      <c r="E76" s="10">
        <f>INDEX(DB!$F:$Q,MATCH($B76,DB!$E:$E,0),3)</f>
        <v>130</v>
      </c>
      <c r="F76" s="10">
        <f>INDEX(DB!$F:$Q,MATCH($B76,DB!$E:$E,0),4)</f>
        <v>120</v>
      </c>
      <c r="G76" s="10">
        <f>INDEX(DB!$F:$Q,MATCH($B76,DB!$E:$E,0),5)</f>
        <v>110</v>
      </c>
      <c r="H76" s="10">
        <f>INDEX(DB!$F:$Q,MATCH($B76,DB!$E:$E,0),6)</f>
        <v>90</v>
      </c>
      <c r="I76" s="10">
        <f>INDEX(DB!$F:$Q,MATCH($B76,DB!$E:$E,0),7)</f>
        <v>80</v>
      </c>
      <c r="J76" s="10">
        <f>INDEX(DB!$F:$Q,MATCH($B76,DB!$E:$E,0),8)</f>
        <v>70</v>
      </c>
      <c r="K76" s="10">
        <f>INDEX(DB!$F:$Q,MATCH($B76,DB!$E:$E,0),9)</f>
        <v>50</v>
      </c>
      <c r="L76" s="10">
        <f>INDEX(DB!$F:$Q,MATCH($B76,DB!$E:$E,0),10)</f>
        <v>40</v>
      </c>
      <c r="M76" s="10">
        <f>INDEX(DB!$F:$Q,MATCH($B76,DB!$E:$E,0),11)</f>
        <v>30</v>
      </c>
      <c r="N76" s="10">
        <f>INDEX(DB!$F:$Q,MATCH($B76,DB!$E:$E,0),12)</f>
        <v>10</v>
      </c>
    </row>
    <row r="77" spans="1:14">
      <c r="B77" s="9" t="s">
        <v>255</v>
      </c>
      <c r="C77" s="10">
        <f>INDEX(DB!$F:$Q,MATCH($B77,DB!$E:$E,0),1)</f>
        <v>340</v>
      </c>
      <c r="D77" s="10">
        <f>INDEX(DB!$F:$Q,MATCH($B77,DB!$E:$E,0),2)</f>
        <v>310</v>
      </c>
      <c r="E77" s="10">
        <f>INDEX(DB!$F:$Q,MATCH($B77,DB!$E:$E,0),3)</f>
        <v>280</v>
      </c>
      <c r="F77" s="10">
        <f>INDEX(DB!$F:$Q,MATCH($B77,DB!$E:$E,0),4)</f>
        <v>260</v>
      </c>
      <c r="G77" s="10">
        <f>INDEX(DB!$F:$Q,MATCH($B77,DB!$E:$E,0),5)</f>
        <v>230</v>
      </c>
      <c r="H77" s="10">
        <f>INDEX(DB!$F:$Q,MATCH($B77,DB!$E:$E,0),6)</f>
        <v>200</v>
      </c>
      <c r="I77" s="10">
        <f>INDEX(DB!$F:$Q,MATCH($B77,DB!$E:$E,0),7)</f>
        <v>170</v>
      </c>
      <c r="J77" s="10">
        <f>INDEX(DB!$F:$Q,MATCH($B77,DB!$E:$E,0),8)</f>
        <v>140</v>
      </c>
      <c r="K77" s="10">
        <f>INDEX(DB!$F:$Q,MATCH($B77,DB!$E:$E,0),9)</f>
        <v>110</v>
      </c>
      <c r="L77" s="10">
        <f>INDEX(DB!$F:$Q,MATCH($B77,DB!$E:$E,0),10)</f>
        <v>90</v>
      </c>
      <c r="M77" s="10">
        <f>INDEX(DB!$F:$Q,MATCH($B77,DB!$E:$E,0),11)</f>
        <v>60</v>
      </c>
      <c r="N77" s="10">
        <f>INDEX(DB!$F:$Q,MATCH($B77,DB!$E:$E,0),12)</f>
        <v>30</v>
      </c>
    </row>
    <row r="78" spans="1:14">
      <c r="B78" s="9" t="s">
        <v>256</v>
      </c>
      <c r="C78" s="10">
        <f>INDEX(DB!$F:$Q,MATCH($B78,DB!$E:$E,0),1)</f>
        <v>730</v>
      </c>
      <c r="D78" s="10">
        <f>INDEX(DB!$F:$Q,MATCH($B78,DB!$E:$E,0),2)</f>
        <v>670</v>
      </c>
      <c r="E78" s="10">
        <f>INDEX(DB!$F:$Q,MATCH($B78,DB!$E:$E,0),3)</f>
        <v>610</v>
      </c>
      <c r="F78" s="10">
        <f>INDEX(DB!$F:$Q,MATCH($B78,DB!$E:$E,0),4)</f>
        <v>550</v>
      </c>
      <c r="G78" s="10">
        <f>INDEX(DB!$F:$Q,MATCH($B78,DB!$E:$E,0),5)</f>
        <v>490</v>
      </c>
      <c r="H78" s="10">
        <f>INDEX(DB!$F:$Q,MATCH($B78,DB!$E:$E,0),6)</f>
        <v>430</v>
      </c>
      <c r="I78" s="10">
        <f>INDEX(DB!$F:$Q,MATCH($B78,DB!$E:$E,0),7)</f>
        <v>370</v>
      </c>
      <c r="J78" s="10">
        <f>INDEX(DB!$F:$Q,MATCH($B78,DB!$E:$E,0),8)</f>
        <v>300</v>
      </c>
      <c r="K78" s="10">
        <f>INDEX(DB!$F:$Q,MATCH($B78,DB!$E:$E,0),9)</f>
        <v>240</v>
      </c>
      <c r="L78" s="10">
        <f>INDEX(DB!$F:$Q,MATCH($B78,DB!$E:$E,0),10)</f>
        <v>180</v>
      </c>
      <c r="M78" s="10">
        <f>INDEX(DB!$F:$Q,MATCH($B78,DB!$E:$E,0),11)</f>
        <v>120</v>
      </c>
      <c r="N78" s="10">
        <f>INDEX(DB!$F:$Q,MATCH($B78,DB!$E:$E,0),12)</f>
        <v>60</v>
      </c>
    </row>
    <row r="79" spans="1:14">
      <c r="B79" s="9" t="s">
        <v>257</v>
      </c>
      <c r="C79" s="10">
        <f>INDEX(DB!$F:$Q,MATCH($B79,DB!$E:$E,0),1)</f>
        <v>1630</v>
      </c>
      <c r="D79" s="10">
        <f>INDEX(DB!$F:$Q,MATCH($B79,DB!$E:$E,0),2)</f>
        <v>1490</v>
      </c>
      <c r="E79" s="10">
        <f>INDEX(DB!$F:$Q,MATCH($B79,DB!$E:$E,0),3)</f>
        <v>1360</v>
      </c>
      <c r="F79" s="10">
        <f>INDEX(DB!$F:$Q,MATCH($B79,DB!$E:$E,0),4)</f>
        <v>1220</v>
      </c>
      <c r="G79" s="10">
        <f>INDEX(DB!$F:$Q,MATCH($B79,DB!$E:$E,0),5)</f>
        <v>1090</v>
      </c>
      <c r="H79" s="10">
        <f>INDEX(DB!$F:$Q,MATCH($B79,DB!$E:$E,0),6)</f>
        <v>950</v>
      </c>
      <c r="I79" s="10">
        <f>INDEX(DB!$F:$Q,MATCH($B79,DB!$E:$E,0),7)</f>
        <v>820</v>
      </c>
      <c r="J79" s="10">
        <f>INDEX(DB!$F:$Q,MATCH($B79,DB!$E:$E,0),8)</f>
        <v>680</v>
      </c>
      <c r="K79" s="10">
        <f>INDEX(DB!$F:$Q,MATCH($B79,DB!$E:$E,0),9)</f>
        <v>540</v>
      </c>
      <c r="L79" s="10">
        <f>INDEX(DB!$F:$Q,MATCH($B79,DB!$E:$E,0),10)</f>
        <v>410</v>
      </c>
      <c r="M79" s="10">
        <f>INDEX(DB!$F:$Q,MATCH($B79,DB!$E:$E,0),11)</f>
        <v>270</v>
      </c>
      <c r="N79" s="10">
        <f>INDEX(DB!$F:$Q,MATCH($B79,DB!$E:$E,0),12)</f>
        <v>140</v>
      </c>
    </row>
    <row r="80" spans="1:14">
      <c r="B80" s="9" t="s">
        <v>258</v>
      </c>
      <c r="C80" s="10">
        <f>INDEX(DB!$F:$Q,MATCH($B80,DB!$E:$E,0),1)</f>
        <v>3550</v>
      </c>
      <c r="D80" s="10">
        <f>INDEX(DB!$F:$Q,MATCH($B80,DB!$E:$E,0),2)</f>
        <v>3250</v>
      </c>
      <c r="E80" s="10">
        <f>INDEX(DB!$F:$Q,MATCH($B80,DB!$E:$E,0),3)</f>
        <v>2960</v>
      </c>
      <c r="F80" s="10">
        <f>INDEX(DB!$F:$Q,MATCH($B80,DB!$E:$E,0),4)</f>
        <v>2660</v>
      </c>
      <c r="G80" s="10">
        <f>INDEX(DB!$F:$Q,MATCH($B80,DB!$E:$E,0),5)</f>
        <v>2370</v>
      </c>
      <c r="H80" s="10">
        <f>INDEX(DB!$F:$Q,MATCH($B80,DB!$E:$E,0),6)</f>
        <v>2070</v>
      </c>
      <c r="I80" s="10">
        <f>INDEX(DB!$F:$Q,MATCH($B80,DB!$E:$E,0),7)</f>
        <v>1780</v>
      </c>
      <c r="J80" s="10">
        <f>INDEX(DB!$F:$Q,MATCH($B80,DB!$E:$E,0),8)</f>
        <v>1480</v>
      </c>
      <c r="K80" s="10">
        <f>INDEX(DB!$F:$Q,MATCH($B80,DB!$E:$E,0),9)</f>
        <v>1180</v>
      </c>
      <c r="L80" s="10">
        <f>INDEX(DB!$F:$Q,MATCH($B80,DB!$E:$E,0),10)</f>
        <v>890</v>
      </c>
      <c r="M80" s="10">
        <f>INDEX(DB!$F:$Q,MATCH($B80,DB!$E:$E,0),11)</f>
        <v>590</v>
      </c>
      <c r="N80" s="10">
        <f>INDEX(DB!$F:$Q,MATCH($B80,DB!$E:$E,0),12)</f>
        <v>300</v>
      </c>
    </row>
    <row r="81" spans="1:14">
      <c r="B81" s="9" t="s">
        <v>259</v>
      </c>
      <c r="C81" s="10">
        <f>INDEX(DB!$F:$Q,MATCH($B81,DB!$E:$E,0),1)</f>
        <v>8040</v>
      </c>
      <c r="D81" s="10">
        <f>INDEX(DB!$F:$Q,MATCH($B81,DB!$E:$E,0),2)</f>
        <v>7370</v>
      </c>
      <c r="E81" s="10">
        <f>INDEX(DB!$F:$Q,MATCH($B81,DB!$E:$E,0),3)</f>
        <v>6700</v>
      </c>
      <c r="F81" s="10">
        <f>INDEX(DB!$F:$Q,MATCH($B81,DB!$E:$E,0),4)</f>
        <v>6030</v>
      </c>
      <c r="G81" s="10">
        <f>INDEX(DB!$F:$Q,MATCH($B81,DB!$E:$E,0),5)</f>
        <v>5360</v>
      </c>
      <c r="H81" s="10">
        <f>INDEX(DB!$F:$Q,MATCH($B81,DB!$E:$E,0),6)</f>
        <v>4690</v>
      </c>
      <c r="I81" s="10">
        <f>INDEX(DB!$F:$Q,MATCH($B81,DB!$E:$E,0),7)</f>
        <v>4020</v>
      </c>
      <c r="J81" s="10">
        <f>INDEX(DB!$F:$Q,MATCH($B81,DB!$E:$E,0),8)</f>
        <v>3350</v>
      </c>
      <c r="K81" s="10">
        <f>INDEX(DB!$F:$Q,MATCH($B81,DB!$E:$E,0),9)</f>
        <v>2680</v>
      </c>
      <c r="L81" s="10">
        <f>INDEX(DB!$F:$Q,MATCH($B81,DB!$E:$E,0),10)</f>
        <v>2010</v>
      </c>
      <c r="M81" s="10">
        <f>INDEX(DB!$F:$Q,MATCH($B81,DB!$E:$E,0),11)</f>
        <v>1340</v>
      </c>
      <c r="N81" s="10">
        <f>INDEX(DB!$F:$Q,MATCH($B81,DB!$E:$E,0),12)</f>
        <v>670</v>
      </c>
    </row>
    <row r="82" spans="1:14">
      <c r="B82" s="9" t="s">
        <v>260</v>
      </c>
      <c r="C82" s="10">
        <f>INDEX(DB!$F:$Q,MATCH($B82,DB!$E:$E,0),1)</f>
        <v>17710</v>
      </c>
      <c r="D82" s="10">
        <f>INDEX(DB!$F:$Q,MATCH($B82,DB!$E:$E,0),2)</f>
        <v>16230</v>
      </c>
      <c r="E82" s="10">
        <f>INDEX(DB!$F:$Q,MATCH($B82,DB!$E:$E,0),3)</f>
        <v>14760</v>
      </c>
      <c r="F82" s="10">
        <f>INDEX(DB!$F:$Q,MATCH($B82,DB!$E:$E,0),4)</f>
        <v>13280</v>
      </c>
      <c r="G82" s="10">
        <f>INDEX(DB!$F:$Q,MATCH($B82,DB!$E:$E,0),5)</f>
        <v>11810</v>
      </c>
      <c r="H82" s="10">
        <f>INDEX(DB!$F:$Q,MATCH($B82,DB!$E:$E,0),6)</f>
        <v>10330</v>
      </c>
      <c r="I82" s="10">
        <f>INDEX(DB!$F:$Q,MATCH($B82,DB!$E:$E,0),7)</f>
        <v>8860</v>
      </c>
      <c r="J82" s="10">
        <f>INDEX(DB!$F:$Q,MATCH($B82,DB!$E:$E,0),8)</f>
        <v>7380</v>
      </c>
      <c r="K82" s="10">
        <f>INDEX(DB!$F:$Q,MATCH($B82,DB!$E:$E,0),9)</f>
        <v>5900</v>
      </c>
      <c r="L82" s="10">
        <f>INDEX(DB!$F:$Q,MATCH($B82,DB!$E:$E,0),10)</f>
        <v>4430</v>
      </c>
      <c r="M82" s="10">
        <f>INDEX(DB!$F:$Q,MATCH($B82,DB!$E:$E,0),11)</f>
        <v>2950</v>
      </c>
      <c r="N82" s="10">
        <f>INDEX(DB!$F:$Q,MATCH($B82,DB!$E:$E,0),12)</f>
        <v>1480</v>
      </c>
    </row>
    <row r="83" spans="1:14">
      <c r="B83" s="9" t="s">
        <v>261</v>
      </c>
      <c r="C83" s="10">
        <f>INDEX(DB!$F:$Q,MATCH($B83,DB!$E:$E,0),1)</f>
        <v>38390</v>
      </c>
      <c r="D83" s="10">
        <f>INDEX(DB!$F:$Q,MATCH($B83,DB!$E:$E,0),2)</f>
        <v>35190</v>
      </c>
      <c r="E83" s="10">
        <f>INDEX(DB!$F:$Q,MATCH($B83,DB!$E:$E,0),3)</f>
        <v>31990</v>
      </c>
      <c r="F83" s="10">
        <f>INDEX(DB!$F:$Q,MATCH($B83,DB!$E:$E,0),4)</f>
        <v>28790</v>
      </c>
      <c r="G83" s="10">
        <f>INDEX(DB!$F:$Q,MATCH($B83,DB!$E:$E,0),5)</f>
        <v>25590</v>
      </c>
      <c r="H83" s="10">
        <f>INDEX(DB!$F:$Q,MATCH($B83,DB!$E:$E,0),6)</f>
        <v>22390</v>
      </c>
      <c r="I83" s="10">
        <f>INDEX(DB!$F:$Q,MATCH($B83,DB!$E:$E,0),7)</f>
        <v>19200</v>
      </c>
      <c r="J83" s="10">
        <f>INDEX(DB!$F:$Q,MATCH($B83,DB!$E:$E,0),8)</f>
        <v>16000</v>
      </c>
      <c r="K83" s="10">
        <f>INDEX(DB!$F:$Q,MATCH($B83,DB!$E:$E,0),9)</f>
        <v>12800</v>
      </c>
      <c r="L83" s="10">
        <f>INDEX(DB!$F:$Q,MATCH($B83,DB!$E:$E,0),10)</f>
        <v>9600</v>
      </c>
      <c r="M83" s="10">
        <f>INDEX(DB!$F:$Q,MATCH($B83,DB!$E:$E,0),11)</f>
        <v>6400</v>
      </c>
      <c r="N83" s="10">
        <f>INDEX(DB!$F:$Q,MATCH($B83,DB!$E:$E,0),12)</f>
        <v>3200</v>
      </c>
    </row>
    <row r="84" spans="1:14">
      <c r="B84" s="9" t="s">
        <v>262</v>
      </c>
      <c r="C84" s="10">
        <f>INDEX(DB!$F:$Q,MATCH($B84,DB!$E:$E,0),1)</f>
        <v>95960</v>
      </c>
      <c r="D84" s="10">
        <f>INDEX(DB!$F:$Q,MATCH($B84,DB!$E:$E,0),2)</f>
        <v>87960</v>
      </c>
      <c r="E84" s="10">
        <f>INDEX(DB!$F:$Q,MATCH($B84,DB!$E:$E,0),3)</f>
        <v>79970</v>
      </c>
      <c r="F84" s="10">
        <f>INDEX(DB!$F:$Q,MATCH($B84,DB!$E:$E,0),4)</f>
        <v>71970</v>
      </c>
      <c r="G84" s="10">
        <f>INDEX(DB!$F:$Q,MATCH($B84,DB!$E:$E,0),5)</f>
        <v>63970</v>
      </c>
      <c r="H84" s="10">
        <f>INDEX(DB!$F:$Q,MATCH($B84,DB!$E:$E,0),6)</f>
        <v>55980</v>
      </c>
      <c r="I84" s="10">
        <f>INDEX(DB!$F:$Q,MATCH($B84,DB!$E:$E,0),7)</f>
        <v>47980</v>
      </c>
      <c r="J84" s="10">
        <f>INDEX(DB!$F:$Q,MATCH($B84,DB!$E:$E,0),8)</f>
        <v>39980</v>
      </c>
      <c r="K84" s="10">
        <f>INDEX(DB!$F:$Q,MATCH($B84,DB!$E:$E,0),9)</f>
        <v>31990</v>
      </c>
      <c r="L84" s="10">
        <f>INDEX(DB!$F:$Q,MATCH($B84,DB!$E:$E,0),10)</f>
        <v>23990</v>
      </c>
      <c r="M84" s="10">
        <f>INDEX(DB!$F:$Q,MATCH($B84,DB!$E:$E,0),11)</f>
        <v>15990</v>
      </c>
      <c r="N84" s="10">
        <f>INDEX(DB!$F:$Q,MATCH($B84,DB!$E:$E,0),12)</f>
        <v>8000</v>
      </c>
    </row>
    <row r="85" spans="1:14">
      <c r="B85" s="9" t="s">
        <v>263</v>
      </c>
      <c r="C85" s="10">
        <f>INDEX(DB!$F:$Q,MATCH($B85,DB!$E:$E,0),1)</f>
        <v>208700</v>
      </c>
      <c r="D85" s="10">
        <f>INDEX(DB!$F:$Q,MATCH($B85,DB!$E:$E,0),2)</f>
        <v>191310</v>
      </c>
      <c r="E85" s="10">
        <f>INDEX(DB!$F:$Q,MATCH($B85,DB!$E:$E,0),3)</f>
        <v>173920</v>
      </c>
      <c r="F85" s="10">
        <f>INDEX(DB!$F:$Q,MATCH($B85,DB!$E:$E,0),4)</f>
        <v>156530</v>
      </c>
      <c r="G85" s="10">
        <f>INDEX(DB!$F:$Q,MATCH($B85,DB!$E:$E,0),5)</f>
        <v>139130</v>
      </c>
      <c r="H85" s="10">
        <f>INDEX(DB!$F:$Q,MATCH($B85,DB!$E:$E,0),6)</f>
        <v>121740</v>
      </c>
      <c r="I85" s="10">
        <f>INDEX(DB!$F:$Q,MATCH($B85,DB!$E:$E,0),7)</f>
        <v>104350</v>
      </c>
      <c r="J85" s="10">
        <f>INDEX(DB!$F:$Q,MATCH($B85,DB!$E:$E,0),8)</f>
        <v>86960</v>
      </c>
      <c r="K85" s="10">
        <f>INDEX(DB!$F:$Q,MATCH($B85,DB!$E:$E,0),9)</f>
        <v>69570</v>
      </c>
      <c r="L85" s="10">
        <f>INDEX(DB!$F:$Q,MATCH($B85,DB!$E:$E,0),10)</f>
        <v>52180</v>
      </c>
      <c r="M85" s="10">
        <f>INDEX(DB!$F:$Q,MATCH($B85,DB!$E:$E,0),11)</f>
        <v>34780</v>
      </c>
      <c r="N85" s="10">
        <f>INDEX(DB!$F:$Q,MATCH($B85,DB!$E:$E,0),12)</f>
        <v>17390</v>
      </c>
    </row>
    <row r="86" spans="1:14">
      <c r="A86" s="9" t="s">
        <v>264</v>
      </c>
      <c r="B86" s="9" t="s">
        <v>334</v>
      </c>
      <c r="C86" s="10">
        <f>INDEX(DB!$F:$Q,MATCH($B86,DB!$E:$E,0),1)</f>
        <v>970</v>
      </c>
      <c r="D86" s="10">
        <f>INDEX(DB!$F:$Q,MATCH($B86,DB!$E:$E,0),2)</f>
        <v>890</v>
      </c>
      <c r="E86" s="10">
        <f>INDEX(DB!$F:$Q,MATCH($B86,DB!$E:$E,0),3)</f>
        <v>810</v>
      </c>
      <c r="F86" s="10">
        <f>INDEX(DB!$F:$Q,MATCH($B86,DB!$E:$E,0),4)</f>
        <v>730</v>
      </c>
      <c r="G86" s="10">
        <f>INDEX(DB!$F:$Q,MATCH($B86,DB!$E:$E,0),5)</f>
        <v>650</v>
      </c>
      <c r="H86" s="10">
        <f>INDEX(DB!$F:$Q,MATCH($B86,DB!$E:$E,0),6)</f>
        <v>570</v>
      </c>
      <c r="I86" s="10">
        <f>INDEX(DB!$F:$Q,MATCH($B86,DB!$E:$E,0),7)</f>
        <v>490</v>
      </c>
      <c r="J86" s="10">
        <f>INDEX(DB!$F:$Q,MATCH($B86,DB!$E:$E,0),8)</f>
        <v>400</v>
      </c>
      <c r="K86" s="10">
        <f>INDEX(DB!$F:$Q,MATCH($B86,DB!$E:$E,0),9)</f>
        <v>320</v>
      </c>
      <c r="L86" s="10">
        <f>INDEX(DB!$F:$Q,MATCH($B86,DB!$E:$E,0),10)</f>
        <v>240</v>
      </c>
      <c r="M86" s="10">
        <f>INDEX(DB!$F:$Q,MATCH($B86,DB!$E:$E,0),11)</f>
        <v>160</v>
      </c>
      <c r="N86" s="10">
        <f>INDEX(DB!$F:$Q,MATCH($B86,DB!$E:$E,0),12)</f>
        <v>80</v>
      </c>
    </row>
    <row r="87" spans="1:14">
      <c r="B87" s="9" t="s">
        <v>265</v>
      </c>
      <c r="C87" s="10">
        <f>INDEX(DB!$F:$Q,MATCH($B87,DB!$E:$E,0),1)</f>
        <v>970</v>
      </c>
      <c r="D87" s="10">
        <f>INDEX(DB!$F:$Q,MATCH($B87,DB!$E:$E,0),2)</f>
        <v>890</v>
      </c>
      <c r="E87" s="10">
        <f>INDEX(DB!$F:$Q,MATCH($B87,DB!$E:$E,0),3)</f>
        <v>810</v>
      </c>
      <c r="F87" s="10">
        <f>INDEX(DB!$F:$Q,MATCH($B87,DB!$E:$E,0),4)</f>
        <v>730</v>
      </c>
      <c r="G87" s="10">
        <f>INDEX(DB!$F:$Q,MATCH($B87,DB!$E:$E,0),5)</f>
        <v>650</v>
      </c>
      <c r="H87" s="10">
        <f>INDEX(DB!$F:$Q,MATCH($B87,DB!$E:$E,0),6)</f>
        <v>570</v>
      </c>
      <c r="I87" s="10">
        <f>INDEX(DB!$F:$Q,MATCH($B87,DB!$E:$E,0),7)</f>
        <v>490</v>
      </c>
      <c r="J87" s="10">
        <f>INDEX(DB!$F:$Q,MATCH($B87,DB!$E:$E,0),8)</f>
        <v>400</v>
      </c>
      <c r="K87" s="10">
        <f>INDEX(DB!$F:$Q,MATCH($B87,DB!$E:$E,0),9)</f>
        <v>320</v>
      </c>
      <c r="L87" s="10">
        <f>INDEX(DB!$F:$Q,MATCH($B87,DB!$E:$E,0),10)</f>
        <v>240</v>
      </c>
      <c r="M87" s="10">
        <f>INDEX(DB!$F:$Q,MATCH($B87,DB!$E:$E,0),11)</f>
        <v>160</v>
      </c>
      <c r="N87" s="10">
        <f>INDEX(DB!$F:$Q,MATCH($B87,DB!$E:$E,0),12)</f>
        <v>80</v>
      </c>
    </row>
    <row r="88" spans="1:14">
      <c r="B88" s="9" t="s">
        <v>266</v>
      </c>
      <c r="C88" s="10">
        <f>INDEX(DB!$F:$Q,MATCH($B88,DB!$E:$E,0),1)</f>
        <v>970</v>
      </c>
      <c r="D88" s="10">
        <f>INDEX(DB!$F:$Q,MATCH($B88,DB!$E:$E,0),2)</f>
        <v>890</v>
      </c>
      <c r="E88" s="10">
        <f>INDEX(DB!$F:$Q,MATCH($B88,DB!$E:$E,0),3)</f>
        <v>810</v>
      </c>
      <c r="F88" s="10">
        <f>INDEX(DB!$F:$Q,MATCH($B88,DB!$E:$E,0),4)</f>
        <v>730</v>
      </c>
      <c r="G88" s="10">
        <f>INDEX(DB!$F:$Q,MATCH($B88,DB!$E:$E,0),5)</f>
        <v>650</v>
      </c>
      <c r="H88" s="10">
        <f>INDEX(DB!$F:$Q,MATCH($B88,DB!$E:$E,0),6)</f>
        <v>570</v>
      </c>
      <c r="I88" s="10">
        <f>INDEX(DB!$F:$Q,MATCH($B88,DB!$E:$E,0),7)</f>
        <v>490</v>
      </c>
      <c r="J88" s="10">
        <f>INDEX(DB!$F:$Q,MATCH($B88,DB!$E:$E,0),8)</f>
        <v>400</v>
      </c>
      <c r="K88" s="10">
        <f>INDEX(DB!$F:$Q,MATCH($B88,DB!$E:$E,0),9)</f>
        <v>320</v>
      </c>
      <c r="L88" s="10">
        <f>INDEX(DB!$F:$Q,MATCH($B88,DB!$E:$E,0),10)</f>
        <v>240</v>
      </c>
      <c r="M88" s="10">
        <f>INDEX(DB!$F:$Q,MATCH($B88,DB!$E:$E,0),11)</f>
        <v>160</v>
      </c>
      <c r="N88" s="10">
        <f>INDEX(DB!$F:$Q,MATCH($B88,DB!$E:$E,0),12)</f>
        <v>80</v>
      </c>
    </row>
    <row r="89" spans="1:14">
      <c r="B89" s="9" t="s">
        <v>267</v>
      </c>
      <c r="C89" s="10">
        <f>INDEX(DB!$F:$Q,MATCH($B89,DB!$E:$E,0),1)</f>
        <v>970</v>
      </c>
      <c r="D89" s="10">
        <f>INDEX(DB!$F:$Q,MATCH($B89,DB!$E:$E,0),2)</f>
        <v>890</v>
      </c>
      <c r="E89" s="10">
        <f>INDEX(DB!$F:$Q,MATCH($B89,DB!$E:$E,0),3)</f>
        <v>810</v>
      </c>
      <c r="F89" s="10">
        <f>INDEX(DB!$F:$Q,MATCH($B89,DB!$E:$E,0),4)</f>
        <v>730</v>
      </c>
      <c r="G89" s="10">
        <f>INDEX(DB!$F:$Q,MATCH($B89,DB!$E:$E,0),5)</f>
        <v>650</v>
      </c>
      <c r="H89" s="10">
        <f>INDEX(DB!$F:$Q,MATCH($B89,DB!$E:$E,0),6)</f>
        <v>570</v>
      </c>
      <c r="I89" s="10">
        <f>INDEX(DB!$F:$Q,MATCH($B89,DB!$E:$E,0),7)</f>
        <v>490</v>
      </c>
      <c r="J89" s="10">
        <f>INDEX(DB!$F:$Q,MATCH($B89,DB!$E:$E,0),8)</f>
        <v>400</v>
      </c>
      <c r="K89" s="10">
        <f>INDEX(DB!$F:$Q,MATCH($B89,DB!$E:$E,0),9)</f>
        <v>320</v>
      </c>
      <c r="L89" s="10">
        <f>INDEX(DB!$F:$Q,MATCH($B89,DB!$E:$E,0),10)</f>
        <v>240</v>
      </c>
      <c r="M89" s="10">
        <f>INDEX(DB!$F:$Q,MATCH($B89,DB!$E:$E,0),11)</f>
        <v>160</v>
      </c>
      <c r="N89" s="10">
        <f>INDEX(DB!$F:$Q,MATCH($B89,DB!$E:$E,0),12)</f>
        <v>80</v>
      </c>
    </row>
    <row r="90" spans="1:14">
      <c r="B90" s="9" t="s">
        <v>268</v>
      </c>
      <c r="C90" s="10">
        <f>INDEX(DB!$F:$Q,MATCH($B90,DB!$E:$E,0),1)</f>
        <v>970</v>
      </c>
      <c r="D90" s="10">
        <f>INDEX(DB!$F:$Q,MATCH($B90,DB!$E:$E,0),2)</f>
        <v>890</v>
      </c>
      <c r="E90" s="10">
        <f>INDEX(DB!$F:$Q,MATCH($B90,DB!$E:$E,0),3)</f>
        <v>810</v>
      </c>
      <c r="F90" s="10">
        <f>INDEX(DB!$F:$Q,MATCH($B90,DB!$E:$E,0),4)</f>
        <v>730</v>
      </c>
      <c r="G90" s="10">
        <f>INDEX(DB!$F:$Q,MATCH($B90,DB!$E:$E,0),5)</f>
        <v>650</v>
      </c>
      <c r="H90" s="10">
        <f>INDEX(DB!$F:$Q,MATCH($B90,DB!$E:$E,0),6)</f>
        <v>570</v>
      </c>
      <c r="I90" s="10">
        <f>INDEX(DB!$F:$Q,MATCH($B90,DB!$E:$E,0),7)</f>
        <v>490</v>
      </c>
      <c r="J90" s="10">
        <f>INDEX(DB!$F:$Q,MATCH($B90,DB!$E:$E,0),8)</f>
        <v>400</v>
      </c>
      <c r="K90" s="10">
        <f>INDEX(DB!$F:$Q,MATCH($B90,DB!$E:$E,0),9)</f>
        <v>320</v>
      </c>
      <c r="L90" s="10">
        <f>INDEX(DB!$F:$Q,MATCH($B90,DB!$E:$E,0),10)</f>
        <v>240</v>
      </c>
      <c r="M90" s="10">
        <f>INDEX(DB!$F:$Q,MATCH($B90,DB!$E:$E,0),11)</f>
        <v>160</v>
      </c>
      <c r="N90" s="10">
        <f>INDEX(DB!$F:$Q,MATCH($B90,DB!$E:$E,0),12)</f>
        <v>80</v>
      </c>
    </row>
    <row r="91" spans="1:14">
      <c r="B91" s="9" t="s">
        <v>269</v>
      </c>
      <c r="C91" s="10">
        <f>INDEX(DB!$F:$Q,MATCH($B91,DB!$E:$E,0),1)</f>
        <v>970</v>
      </c>
      <c r="D91" s="10">
        <f>INDEX(DB!$F:$Q,MATCH($B91,DB!$E:$E,0),2)</f>
        <v>890</v>
      </c>
      <c r="E91" s="10">
        <f>INDEX(DB!$F:$Q,MATCH($B91,DB!$E:$E,0),3)</f>
        <v>810</v>
      </c>
      <c r="F91" s="10">
        <f>INDEX(DB!$F:$Q,MATCH($B91,DB!$E:$E,0),4)</f>
        <v>730</v>
      </c>
      <c r="G91" s="10">
        <f>INDEX(DB!$F:$Q,MATCH($B91,DB!$E:$E,0),5)</f>
        <v>650</v>
      </c>
      <c r="H91" s="10">
        <f>INDEX(DB!$F:$Q,MATCH($B91,DB!$E:$E,0),6)</f>
        <v>570</v>
      </c>
      <c r="I91" s="10">
        <f>INDEX(DB!$F:$Q,MATCH($B91,DB!$E:$E,0),7)</f>
        <v>490</v>
      </c>
      <c r="J91" s="10">
        <f>INDEX(DB!$F:$Q,MATCH($B91,DB!$E:$E,0),8)</f>
        <v>400</v>
      </c>
      <c r="K91" s="10">
        <f>INDEX(DB!$F:$Q,MATCH($B91,DB!$E:$E,0),9)</f>
        <v>320</v>
      </c>
      <c r="L91" s="10">
        <f>INDEX(DB!$F:$Q,MATCH($B91,DB!$E:$E,0),10)</f>
        <v>240</v>
      </c>
      <c r="M91" s="10">
        <f>INDEX(DB!$F:$Q,MATCH($B91,DB!$E:$E,0),11)</f>
        <v>160</v>
      </c>
      <c r="N91" s="10">
        <f>INDEX(DB!$F:$Q,MATCH($B91,DB!$E:$E,0),12)</f>
        <v>80</v>
      </c>
    </row>
    <row r="92" spans="1:14">
      <c r="B92" s="9" t="s">
        <v>270</v>
      </c>
      <c r="C92" s="10">
        <f>INDEX(DB!$F:$Q,MATCH($B92,DB!$E:$E,0),1)</f>
        <v>970</v>
      </c>
      <c r="D92" s="10">
        <f>INDEX(DB!$F:$Q,MATCH($B92,DB!$E:$E,0),2)</f>
        <v>890</v>
      </c>
      <c r="E92" s="10">
        <f>INDEX(DB!$F:$Q,MATCH($B92,DB!$E:$E,0),3)</f>
        <v>810</v>
      </c>
      <c r="F92" s="10">
        <f>INDEX(DB!$F:$Q,MATCH($B92,DB!$E:$E,0),4)</f>
        <v>730</v>
      </c>
      <c r="G92" s="10">
        <f>INDEX(DB!$F:$Q,MATCH($B92,DB!$E:$E,0),5)</f>
        <v>650</v>
      </c>
      <c r="H92" s="10">
        <f>INDEX(DB!$F:$Q,MATCH($B92,DB!$E:$E,0),6)</f>
        <v>570</v>
      </c>
      <c r="I92" s="10">
        <f>INDEX(DB!$F:$Q,MATCH($B92,DB!$E:$E,0),7)</f>
        <v>490</v>
      </c>
      <c r="J92" s="10">
        <f>INDEX(DB!$F:$Q,MATCH($B92,DB!$E:$E,0),8)</f>
        <v>400</v>
      </c>
      <c r="K92" s="10">
        <f>INDEX(DB!$F:$Q,MATCH($B92,DB!$E:$E,0),9)</f>
        <v>320</v>
      </c>
      <c r="L92" s="10">
        <f>INDEX(DB!$F:$Q,MATCH($B92,DB!$E:$E,0),10)</f>
        <v>240</v>
      </c>
      <c r="M92" s="10">
        <f>INDEX(DB!$F:$Q,MATCH($B92,DB!$E:$E,0),11)</f>
        <v>160</v>
      </c>
      <c r="N92" s="10">
        <f>INDEX(DB!$F:$Q,MATCH($B92,DB!$E:$E,0),12)</f>
        <v>80</v>
      </c>
    </row>
    <row r="93" spans="1:14">
      <c r="B93" s="9" t="s">
        <v>271</v>
      </c>
      <c r="C93" s="10">
        <f>INDEX(DB!$F:$Q,MATCH($B93,DB!$E:$E,0),1)</f>
        <v>1870</v>
      </c>
      <c r="D93" s="10">
        <f>INDEX(DB!$F:$Q,MATCH($B93,DB!$E:$E,0),2)</f>
        <v>1710</v>
      </c>
      <c r="E93" s="10">
        <f>INDEX(DB!$F:$Q,MATCH($B93,DB!$E:$E,0),3)</f>
        <v>1560</v>
      </c>
      <c r="F93" s="10">
        <f>INDEX(DB!$F:$Q,MATCH($B93,DB!$E:$E,0),4)</f>
        <v>1400</v>
      </c>
      <c r="G93" s="10">
        <f>INDEX(DB!$F:$Q,MATCH($B93,DB!$E:$E,0),5)</f>
        <v>1250</v>
      </c>
      <c r="H93" s="10">
        <f>INDEX(DB!$F:$Q,MATCH($B93,DB!$E:$E,0),6)</f>
        <v>1090</v>
      </c>
      <c r="I93" s="10">
        <f>INDEX(DB!$F:$Q,MATCH($B93,DB!$E:$E,0),7)</f>
        <v>940</v>
      </c>
      <c r="J93" s="10">
        <f>INDEX(DB!$F:$Q,MATCH($B93,DB!$E:$E,0),8)</f>
        <v>780</v>
      </c>
      <c r="K93" s="10">
        <f>INDEX(DB!$F:$Q,MATCH($B93,DB!$E:$E,0),9)</f>
        <v>620</v>
      </c>
      <c r="L93" s="10">
        <f>INDEX(DB!$F:$Q,MATCH($B93,DB!$E:$E,0),10)</f>
        <v>470</v>
      </c>
      <c r="M93" s="10">
        <f>INDEX(DB!$F:$Q,MATCH($B93,DB!$E:$E,0),11)</f>
        <v>310</v>
      </c>
      <c r="N93" s="10">
        <f>INDEX(DB!$F:$Q,MATCH($B93,DB!$E:$E,0),12)</f>
        <v>160</v>
      </c>
    </row>
    <row r="94" spans="1:14">
      <c r="B94" s="9" t="s">
        <v>272</v>
      </c>
      <c r="C94" s="10">
        <f>INDEX(DB!$F:$Q,MATCH($B94,DB!$E:$E,0),1)</f>
        <v>3150</v>
      </c>
      <c r="D94" s="10">
        <f>INDEX(DB!$F:$Q,MATCH($B94,DB!$E:$E,0),2)</f>
        <v>2890</v>
      </c>
      <c r="E94" s="10">
        <f>INDEX(DB!$F:$Q,MATCH($B94,DB!$E:$E,0),3)</f>
        <v>2630</v>
      </c>
      <c r="F94" s="10">
        <f>INDEX(DB!$F:$Q,MATCH($B94,DB!$E:$E,0),4)</f>
        <v>2360</v>
      </c>
      <c r="G94" s="10">
        <f>INDEX(DB!$F:$Q,MATCH($B94,DB!$E:$E,0),5)</f>
        <v>2100</v>
      </c>
      <c r="H94" s="10">
        <f>INDEX(DB!$F:$Q,MATCH($B94,DB!$E:$E,0),6)</f>
        <v>1840</v>
      </c>
      <c r="I94" s="10">
        <f>INDEX(DB!$F:$Q,MATCH($B94,DB!$E:$E,0),7)</f>
        <v>1580</v>
      </c>
      <c r="J94" s="10">
        <f>INDEX(DB!$F:$Q,MATCH($B94,DB!$E:$E,0),8)</f>
        <v>1310</v>
      </c>
      <c r="K94" s="10">
        <f>INDEX(DB!$F:$Q,MATCH($B94,DB!$E:$E,0),9)</f>
        <v>1050</v>
      </c>
      <c r="L94" s="10">
        <f>INDEX(DB!$F:$Q,MATCH($B94,DB!$E:$E,0),10)</f>
        <v>790</v>
      </c>
      <c r="M94" s="10">
        <f>INDEX(DB!$F:$Q,MATCH($B94,DB!$E:$E,0),11)</f>
        <v>530</v>
      </c>
      <c r="N94" s="10">
        <f>INDEX(DB!$F:$Q,MATCH($B94,DB!$E:$E,0),12)</f>
        <v>260</v>
      </c>
    </row>
    <row r="95" spans="1:14">
      <c r="B95" s="9" t="s">
        <v>273</v>
      </c>
      <c r="C95" s="10">
        <f>INDEX(DB!$F:$Q,MATCH($B95,DB!$E:$E,0),1)</f>
        <v>5210</v>
      </c>
      <c r="D95" s="10">
        <f>INDEX(DB!$F:$Q,MATCH($B95,DB!$E:$E,0),2)</f>
        <v>4780</v>
      </c>
      <c r="E95" s="10">
        <f>INDEX(DB!$F:$Q,MATCH($B95,DB!$E:$E,0),3)</f>
        <v>4340</v>
      </c>
      <c r="F95" s="10">
        <f>INDEX(DB!$F:$Q,MATCH($B95,DB!$E:$E,0),4)</f>
        <v>3910</v>
      </c>
      <c r="G95" s="10">
        <f>INDEX(DB!$F:$Q,MATCH($B95,DB!$E:$E,0),5)</f>
        <v>3470</v>
      </c>
      <c r="H95" s="10">
        <f>INDEX(DB!$F:$Q,MATCH($B95,DB!$E:$E,0),6)</f>
        <v>3040</v>
      </c>
      <c r="I95" s="10">
        <f>INDEX(DB!$F:$Q,MATCH($B95,DB!$E:$E,0),7)</f>
        <v>2610</v>
      </c>
      <c r="J95" s="10">
        <f>INDEX(DB!$F:$Q,MATCH($B95,DB!$E:$E,0),8)</f>
        <v>2170</v>
      </c>
      <c r="K95" s="10">
        <f>INDEX(DB!$F:$Q,MATCH($B95,DB!$E:$E,0),9)</f>
        <v>1740</v>
      </c>
      <c r="L95" s="10">
        <f>INDEX(DB!$F:$Q,MATCH($B95,DB!$E:$E,0),10)</f>
        <v>1300</v>
      </c>
      <c r="M95" s="10">
        <f>INDEX(DB!$F:$Q,MATCH($B95,DB!$E:$E,0),11)</f>
        <v>870</v>
      </c>
      <c r="N95" s="10">
        <f>INDEX(DB!$F:$Q,MATCH($B95,DB!$E:$E,0),12)</f>
        <v>430</v>
      </c>
    </row>
    <row r="96" spans="1:14">
      <c r="B96" s="9" t="s">
        <v>274</v>
      </c>
      <c r="C96" s="10">
        <f>INDEX(DB!$F:$Q,MATCH($B96,DB!$E:$E,0),1)</f>
        <v>7720</v>
      </c>
      <c r="D96" s="10">
        <f>INDEX(DB!$F:$Q,MATCH($B96,DB!$E:$E,0),2)</f>
        <v>7080</v>
      </c>
      <c r="E96" s="10">
        <f>INDEX(DB!$F:$Q,MATCH($B96,DB!$E:$E,0),3)</f>
        <v>6430</v>
      </c>
      <c r="F96" s="10">
        <f>INDEX(DB!$F:$Q,MATCH($B96,DB!$E:$E,0),4)</f>
        <v>5790</v>
      </c>
      <c r="G96" s="10">
        <f>INDEX(DB!$F:$Q,MATCH($B96,DB!$E:$E,0),5)</f>
        <v>5150</v>
      </c>
      <c r="H96" s="10">
        <f>INDEX(DB!$F:$Q,MATCH($B96,DB!$E:$E,0),6)</f>
        <v>4500</v>
      </c>
      <c r="I96" s="10">
        <f>INDEX(DB!$F:$Q,MATCH($B96,DB!$E:$E,0),7)</f>
        <v>3860</v>
      </c>
      <c r="J96" s="10">
        <f>INDEX(DB!$F:$Q,MATCH($B96,DB!$E:$E,0),8)</f>
        <v>3220</v>
      </c>
      <c r="K96" s="10">
        <f>INDEX(DB!$F:$Q,MATCH($B96,DB!$E:$E,0),9)</f>
        <v>2570</v>
      </c>
      <c r="L96" s="10">
        <f>INDEX(DB!$F:$Q,MATCH($B96,DB!$E:$E,0),10)</f>
        <v>1930</v>
      </c>
      <c r="M96" s="10">
        <f>INDEX(DB!$F:$Q,MATCH($B96,DB!$E:$E,0),11)</f>
        <v>1290</v>
      </c>
      <c r="N96" s="10">
        <f>INDEX(DB!$F:$Q,MATCH($B96,DB!$E:$E,0),12)</f>
        <v>640</v>
      </c>
    </row>
    <row r="97" spans="1:14">
      <c r="B97" s="9" t="s">
        <v>275</v>
      </c>
      <c r="C97" s="10">
        <f>INDEX(DB!$F:$Q,MATCH($B97,DB!$E:$E,0),1)</f>
        <v>12120</v>
      </c>
      <c r="D97" s="10">
        <f>INDEX(DB!$F:$Q,MATCH($B97,DB!$E:$E,0),2)</f>
        <v>11110</v>
      </c>
      <c r="E97" s="10">
        <f>INDEX(DB!$F:$Q,MATCH($B97,DB!$E:$E,0),3)</f>
        <v>10100</v>
      </c>
      <c r="F97" s="10">
        <f>INDEX(DB!$F:$Q,MATCH($B97,DB!$E:$E,0),4)</f>
        <v>9090</v>
      </c>
      <c r="G97" s="10">
        <f>INDEX(DB!$F:$Q,MATCH($B97,DB!$E:$E,0),5)</f>
        <v>8080</v>
      </c>
      <c r="H97" s="10">
        <f>INDEX(DB!$F:$Q,MATCH($B97,DB!$E:$E,0),6)</f>
        <v>7070</v>
      </c>
      <c r="I97" s="10">
        <f>INDEX(DB!$F:$Q,MATCH($B97,DB!$E:$E,0),7)</f>
        <v>6060</v>
      </c>
      <c r="J97" s="10">
        <f>INDEX(DB!$F:$Q,MATCH($B97,DB!$E:$E,0),8)</f>
        <v>5050</v>
      </c>
      <c r="K97" s="10">
        <f>INDEX(DB!$F:$Q,MATCH($B97,DB!$E:$E,0),9)</f>
        <v>4040</v>
      </c>
      <c r="L97" s="10">
        <f>INDEX(DB!$F:$Q,MATCH($B97,DB!$E:$E,0),10)</f>
        <v>3030</v>
      </c>
      <c r="M97" s="10">
        <f>INDEX(DB!$F:$Q,MATCH($B97,DB!$E:$E,0),11)</f>
        <v>2020</v>
      </c>
      <c r="N97" s="10">
        <f>INDEX(DB!$F:$Q,MATCH($B97,DB!$E:$E,0),12)</f>
        <v>1010</v>
      </c>
    </row>
    <row r="98" spans="1:14">
      <c r="B98" s="9" t="s">
        <v>276</v>
      </c>
      <c r="C98" s="10">
        <f>INDEX(DB!$F:$Q,MATCH($B98,DB!$E:$E,0),1)</f>
        <v>19170</v>
      </c>
      <c r="D98" s="10">
        <f>INDEX(DB!$F:$Q,MATCH($B98,DB!$E:$E,0),2)</f>
        <v>17570</v>
      </c>
      <c r="E98" s="10">
        <f>INDEX(DB!$F:$Q,MATCH($B98,DB!$E:$E,0),3)</f>
        <v>15980</v>
      </c>
      <c r="F98" s="10">
        <f>INDEX(DB!$F:$Q,MATCH($B98,DB!$E:$E,0),4)</f>
        <v>14380</v>
      </c>
      <c r="G98" s="10">
        <f>INDEX(DB!$F:$Q,MATCH($B98,DB!$E:$E,0),5)</f>
        <v>12780</v>
      </c>
      <c r="H98" s="10">
        <f>INDEX(DB!$F:$Q,MATCH($B98,DB!$E:$E,0),6)</f>
        <v>11180</v>
      </c>
      <c r="I98" s="10">
        <f>INDEX(DB!$F:$Q,MATCH($B98,DB!$E:$E,0),7)</f>
        <v>9590</v>
      </c>
      <c r="J98" s="10">
        <f>INDEX(DB!$F:$Q,MATCH($B98,DB!$E:$E,0),8)</f>
        <v>7990</v>
      </c>
      <c r="K98" s="10">
        <f>INDEX(DB!$F:$Q,MATCH($B98,DB!$E:$E,0),9)</f>
        <v>6390</v>
      </c>
      <c r="L98" s="10">
        <f>INDEX(DB!$F:$Q,MATCH($B98,DB!$E:$E,0),10)</f>
        <v>4790</v>
      </c>
      <c r="M98" s="10">
        <f>INDEX(DB!$F:$Q,MATCH($B98,DB!$E:$E,0),11)</f>
        <v>3200</v>
      </c>
      <c r="N98" s="10">
        <f>INDEX(DB!$F:$Q,MATCH($B98,DB!$E:$E,0),12)</f>
        <v>1600</v>
      </c>
    </row>
    <row r="99" spans="1:14">
      <c r="B99" s="9" t="s">
        <v>277</v>
      </c>
      <c r="C99" s="10">
        <f>INDEX(DB!$F:$Q,MATCH($B99,DB!$E:$E,0),1)</f>
        <v>28050</v>
      </c>
      <c r="D99" s="10">
        <f>INDEX(DB!$F:$Q,MATCH($B99,DB!$E:$E,0),2)</f>
        <v>25710</v>
      </c>
      <c r="E99" s="10">
        <f>INDEX(DB!$F:$Q,MATCH($B99,DB!$E:$E,0),3)</f>
        <v>23380</v>
      </c>
      <c r="F99" s="10">
        <f>INDEX(DB!$F:$Q,MATCH($B99,DB!$E:$E,0),4)</f>
        <v>21040</v>
      </c>
      <c r="G99" s="10">
        <f>INDEX(DB!$F:$Q,MATCH($B99,DB!$E:$E,0),5)</f>
        <v>18700</v>
      </c>
      <c r="H99" s="10">
        <f>INDEX(DB!$F:$Q,MATCH($B99,DB!$E:$E,0),6)</f>
        <v>16360</v>
      </c>
      <c r="I99" s="10">
        <f>INDEX(DB!$F:$Q,MATCH($B99,DB!$E:$E,0),7)</f>
        <v>14030</v>
      </c>
      <c r="J99" s="10">
        <f>INDEX(DB!$F:$Q,MATCH($B99,DB!$E:$E,0),8)</f>
        <v>11690</v>
      </c>
      <c r="K99" s="10">
        <f>INDEX(DB!$F:$Q,MATCH($B99,DB!$E:$E,0),9)</f>
        <v>9350</v>
      </c>
      <c r="L99" s="10">
        <f>INDEX(DB!$F:$Q,MATCH($B99,DB!$E:$E,0),10)</f>
        <v>7010</v>
      </c>
      <c r="M99" s="10">
        <f>INDEX(DB!$F:$Q,MATCH($B99,DB!$E:$E,0),11)</f>
        <v>4680</v>
      </c>
      <c r="N99" s="10">
        <f>INDEX(DB!$F:$Q,MATCH($B99,DB!$E:$E,0),12)</f>
        <v>2340</v>
      </c>
    </row>
    <row r="100" spans="1:14">
      <c r="B100" s="9" t="s">
        <v>278</v>
      </c>
      <c r="C100" s="10">
        <f>INDEX(DB!$F:$Q,MATCH($B100,DB!$E:$E,0),1)</f>
        <v>37820</v>
      </c>
      <c r="D100" s="10">
        <f>INDEX(DB!$F:$Q,MATCH($B100,DB!$E:$E,0),2)</f>
        <v>34670</v>
      </c>
      <c r="E100" s="10">
        <f>INDEX(DB!$F:$Q,MATCH($B100,DB!$E:$E,0),3)</f>
        <v>31520</v>
      </c>
      <c r="F100" s="10">
        <f>INDEX(DB!$F:$Q,MATCH($B100,DB!$E:$E,0),4)</f>
        <v>28370</v>
      </c>
      <c r="G100" s="10">
        <f>INDEX(DB!$F:$Q,MATCH($B100,DB!$E:$E,0),5)</f>
        <v>25210</v>
      </c>
      <c r="H100" s="10">
        <f>INDEX(DB!$F:$Q,MATCH($B100,DB!$E:$E,0),6)</f>
        <v>22060</v>
      </c>
      <c r="I100" s="10">
        <f>INDEX(DB!$F:$Q,MATCH($B100,DB!$E:$E,0),7)</f>
        <v>18910</v>
      </c>
      <c r="J100" s="10">
        <f>INDEX(DB!$F:$Q,MATCH($B100,DB!$E:$E,0),8)</f>
        <v>15760</v>
      </c>
      <c r="K100" s="10">
        <f>INDEX(DB!$F:$Q,MATCH($B100,DB!$E:$E,0),9)</f>
        <v>12610</v>
      </c>
      <c r="L100" s="10">
        <f>INDEX(DB!$F:$Q,MATCH($B100,DB!$E:$E,0),10)</f>
        <v>9460</v>
      </c>
      <c r="M100" s="10">
        <f>INDEX(DB!$F:$Q,MATCH($B100,DB!$E:$E,0),11)</f>
        <v>6300</v>
      </c>
      <c r="N100" s="10">
        <f>INDEX(DB!$F:$Q,MATCH($B100,DB!$E:$E,0),12)</f>
        <v>3150</v>
      </c>
    </row>
    <row r="101" spans="1:14">
      <c r="B101" s="9" t="s">
        <v>279</v>
      </c>
      <c r="C101" s="10">
        <f>INDEX(DB!$F:$Q,MATCH($B101,DB!$E:$E,0),1)</f>
        <v>50160</v>
      </c>
      <c r="D101" s="10">
        <f>INDEX(DB!$F:$Q,MATCH($B101,DB!$E:$E,0),2)</f>
        <v>45980</v>
      </c>
      <c r="E101" s="10">
        <f>INDEX(DB!$F:$Q,MATCH($B101,DB!$E:$E,0),3)</f>
        <v>41800</v>
      </c>
      <c r="F101" s="10">
        <f>INDEX(DB!$F:$Q,MATCH($B101,DB!$E:$E,0),4)</f>
        <v>37620</v>
      </c>
      <c r="G101" s="10">
        <f>INDEX(DB!$F:$Q,MATCH($B101,DB!$E:$E,0),5)</f>
        <v>33440</v>
      </c>
      <c r="H101" s="10">
        <f>INDEX(DB!$F:$Q,MATCH($B101,DB!$E:$E,0),6)</f>
        <v>29260</v>
      </c>
      <c r="I101" s="10">
        <f>INDEX(DB!$F:$Q,MATCH($B101,DB!$E:$E,0),7)</f>
        <v>25080</v>
      </c>
      <c r="J101" s="10">
        <f>INDEX(DB!$F:$Q,MATCH($B101,DB!$E:$E,0),8)</f>
        <v>20900</v>
      </c>
      <c r="K101" s="10">
        <f>INDEX(DB!$F:$Q,MATCH($B101,DB!$E:$E,0),9)</f>
        <v>16720</v>
      </c>
      <c r="L101" s="10">
        <f>INDEX(DB!$F:$Q,MATCH($B101,DB!$E:$E,0),10)</f>
        <v>12540</v>
      </c>
      <c r="M101" s="10">
        <f>INDEX(DB!$F:$Q,MATCH($B101,DB!$E:$E,0),11)</f>
        <v>8360</v>
      </c>
      <c r="N101" s="10">
        <f>INDEX(DB!$F:$Q,MATCH($B101,DB!$E:$E,0),12)</f>
        <v>4180</v>
      </c>
    </row>
    <row r="102" spans="1:14">
      <c r="B102" s="9" t="s">
        <v>280</v>
      </c>
      <c r="C102" s="10">
        <f>INDEX(DB!$F:$Q,MATCH($B102,DB!$E:$E,0),1)</f>
        <v>69160</v>
      </c>
      <c r="D102" s="10">
        <f>INDEX(DB!$F:$Q,MATCH($B102,DB!$E:$E,0),2)</f>
        <v>63400</v>
      </c>
      <c r="E102" s="10">
        <f>INDEX(DB!$F:$Q,MATCH($B102,DB!$E:$E,0),3)</f>
        <v>57630</v>
      </c>
      <c r="F102" s="10">
        <f>INDEX(DB!$F:$Q,MATCH($B102,DB!$E:$E,0),4)</f>
        <v>51870</v>
      </c>
      <c r="G102" s="10">
        <f>INDEX(DB!$F:$Q,MATCH($B102,DB!$E:$E,0),5)</f>
        <v>46110</v>
      </c>
      <c r="H102" s="10">
        <f>INDEX(DB!$F:$Q,MATCH($B102,DB!$E:$E,0),6)</f>
        <v>40340</v>
      </c>
      <c r="I102" s="10">
        <f>INDEX(DB!$F:$Q,MATCH($B102,DB!$E:$E,0),7)</f>
        <v>34580</v>
      </c>
      <c r="J102" s="10">
        <f>INDEX(DB!$F:$Q,MATCH($B102,DB!$E:$E,0),8)</f>
        <v>28820</v>
      </c>
      <c r="K102" s="10">
        <f>INDEX(DB!$F:$Q,MATCH($B102,DB!$E:$E,0),9)</f>
        <v>23050</v>
      </c>
      <c r="L102" s="10">
        <f>INDEX(DB!$F:$Q,MATCH($B102,DB!$E:$E,0),10)</f>
        <v>17290</v>
      </c>
      <c r="M102" s="10">
        <f>INDEX(DB!$F:$Q,MATCH($B102,DB!$E:$E,0),11)</f>
        <v>11530</v>
      </c>
      <c r="N102" s="10">
        <f>INDEX(DB!$F:$Q,MATCH($B102,DB!$E:$E,0),12)</f>
        <v>5760</v>
      </c>
    </row>
    <row r="103" spans="1:14">
      <c r="B103" s="9" t="s">
        <v>281</v>
      </c>
      <c r="C103" s="10">
        <f>INDEX(DB!$F:$Q,MATCH($B103,DB!$E:$E,0),1)</f>
        <v>98660</v>
      </c>
      <c r="D103" s="10">
        <f>INDEX(DB!$F:$Q,MATCH($B103,DB!$E:$E,0),2)</f>
        <v>90440</v>
      </c>
      <c r="E103" s="10">
        <f>INDEX(DB!$F:$Q,MATCH($B103,DB!$E:$E,0),3)</f>
        <v>82220</v>
      </c>
      <c r="F103" s="10">
        <f>INDEX(DB!$F:$Q,MATCH($B103,DB!$E:$E,0),4)</f>
        <v>74000</v>
      </c>
      <c r="G103" s="10">
        <f>INDEX(DB!$F:$Q,MATCH($B103,DB!$E:$E,0),5)</f>
        <v>65770</v>
      </c>
      <c r="H103" s="10">
        <f>INDEX(DB!$F:$Q,MATCH($B103,DB!$E:$E,0),6)</f>
        <v>57550</v>
      </c>
      <c r="I103" s="10">
        <f>INDEX(DB!$F:$Q,MATCH($B103,DB!$E:$E,0),7)</f>
        <v>49330</v>
      </c>
      <c r="J103" s="10">
        <f>INDEX(DB!$F:$Q,MATCH($B103,DB!$E:$E,0),8)</f>
        <v>41110</v>
      </c>
      <c r="K103" s="10">
        <f>INDEX(DB!$F:$Q,MATCH($B103,DB!$E:$E,0),9)</f>
        <v>32890</v>
      </c>
      <c r="L103" s="10">
        <f>INDEX(DB!$F:$Q,MATCH($B103,DB!$E:$E,0),10)</f>
        <v>24670</v>
      </c>
      <c r="M103" s="10">
        <f>INDEX(DB!$F:$Q,MATCH($B103,DB!$E:$E,0),11)</f>
        <v>16440</v>
      </c>
      <c r="N103" s="10">
        <f>INDEX(DB!$F:$Q,MATCH($B103,DB!$E:$E,0),12)</f>
        <v>8220</v>
      </c>
    </row>
    <row r="104" spans="1:14">
      <c r="A104" s="9" t="s">
        <v>282</v>
      </c>
      <c r="B104" s="9" t="s">
        <v>335</v>
      </c>
      <c r="C104" s="10">
        <f>INDEX(DB!$F:$Q,MATCH($B104,DB!$E:$E,0),1)</f>
        <v>1930</v>
      </c>
      <c r="D104" s="10">
        <f>INDEX(DB!$F:$Q,MATCH($B104,DB!$E:$E,0),2)</f>
        <v>1770</v>
      </c>
      <c r="E104" s="10">
        <f>INDEX(DB!$F:$Q,MATCH($B104,DB!$E:$E,0),3)</f>
        <v>1610</v>
      </c>
      <c r="F104" s="10">
        <f>INDEX(DB!$F:$Q,MATCH($B104,DB!$E:$E,0),4)</f>
        <v>1450</v>
      </c>
      <c r="G104" s="10">
        <f>INDEX(DB!$F:$Q,MATCH($B104,DB!$E:$E,0),5)</f>
        <v>1290</v>
      </c>
      <c r="H104" s="10">
        <f>INDEX(DB!$F:$Q,MATCH($B104,DB!$E:$E,0),6)</f>
        <v>1130</v>
      </c>
      <c r="I104" s="10">
        <f>INDEX(DB!$F:$Q,MATCH($B104,DB!$E:$E,0),7)</f>
        <v>970</v>
      </c>
      <c r="J104" s="10">
        <f>INDEX(DB!$F:$Q,MATCH($B104,DB!$E:$E,0),8)</f>
        <v>800</v>
      </c>
      <c r="K104" s="10">
        <f>INDEX(DB!$F:$Q,MATCH($B104,DB!$E:$E,0),9)</f>
        <v>640</v>
      </c>
      <c r="L104" s="10">
        <f>INDEX(DB!$F:$Q,MATCH($B104,DB!$E:$E,0),10)</f>
        <v>480</v>
      </c>
      <c r="M104" s="10">
        <f>INDEX(DB!$F:$Q,MATCH($B104,DB!$E:$E,0),11)</f>
        <v>320</v>
      </c>
      <c r="N104" s="10">
        <f>INDEX(DB!$F:$Q,MATCH($B104,DB!$E:$E,0),12)</f>
        <v>160</v>
      </c>
    </row>
    <row r="105" spans="1:14">
      <c r="B105" s="9" t="s">
        <v>283</v>
      </c>
      <c r="C105" s="10">
        <f>INDEX(DB!$F:$Q,MATCH($B105,DB!$E:$E,0),1)</f>
        <v>1930</v>
      </c>
      <c r="D105" s="10">
        <f>INDEX(DB!$F:$Q,MATCH($B105,DB!$E:$E,0),2)</f>
        <v>1770</v>
      </c>
      <c r="E105" s="10">
        <f>INDEX(DB!$F:$Q,MATCH($B105,DB!$E:$E,0),3)</f>
        <v>1610</v>
      </c>
      <c r="F105" s="10">
        <f>INDEX(DB!$F:$Q,MATCH($B105,DB!$E:$E,0),4)</f>
        <v>1450</v>
      </c>
      <c r="G105" s="10">
        <f>INDEX(DB!$F:$Q,MATCH($B105,DB!$E:$E,0),5)</f>
        <v>1290</v>
      </c>
      <c r="H105" s="10">
        <f>INDEX(DB!$F:$Q,MATCH($B105,DB!$E:$E,0),6)</f>
        <v>1130</v>
      </c>
      <c r="I105" s="10">
        <f>INDEX(DB!$F:$Q,MATCH($B105,DB!$E:$E,0),7)</f>
        <v>970</v>
      </c>
      <c r="J105" s="10">
        <f>INDEX(DB!$F:$Q,MATCH($B105,DB!$E:$E,0),8)</f>
        <v>800</v>
      </c>
      <c r="K105" s="10">
        <f>INDEX(DB!$F:$Q,MATCH($B105,DB!$E:$E,0),9)</f>
        <v>640</v>
      </c>
      <c r="L105" s="10">
        <f>INDEX(DB!$F:$Q,MATCH($B105,DB!$E:$E,0),10)</f>
        <v>480</v>
      </c>
      <c r="M105" s="10">
        <f>INDEX(DB!$F:$Q,MATCH($B105,DB!$E:$E,0),11)</f>
        <v>320</v>
      </c>
      <c r="N105" s="10">
        <f>INDEX(DB!$F:$Q,MATCH($B105,DB!$E:$E,0),12)</f>
        <v>160</v>
      </c>
    </row>
    <row r="106" spans="1:14">
      <c r="B106" s="9" t="s">
        <v>284</v>
      </c>
      <c r="C106" s="10">
        <f>INDEX(DB!$F:$Q,MATCH($B106,DB!$E:$E,0),1)</f>
        <v>1930</v>
      </c>
      <c r="D106" s="10">
        <f>INDEX(DB!$F:$Q,MATCH($B106,DB!$E:$E,0),2)</f>
        <v>1770</v>
      </c>
      <c r="E106" s="10">
        <f>INDEX(DB!$F:$Q,MATCH($B106,DB!$E:$E,0),3)</f>
        <v>1610</v>
      </c>
      <c r="F106" s="10">
        <f>INDEX(DB!$F:$Q,MATCH($B106,DB!$E:$E,0),4)</f>
        <v>1450</v>
      </c>
      <c r="G106" s="10">
        <f>INDEX(DB!$F:$Q,MATCH($B106,DB!$E:$E,0),5)</f>
        <v>1290</v>
      </c>
      <c r="H106" s="10">
        <f>INDEX(DB!$F:$Q,MATCH($B106,DB!$E:$E,0),6)</f>
        <v>1130</v>
      </c>
      <c r="I106" s="10">
        <f>INDEX(DB!$F:$Q,MATCH($B106,DB!$E:$E,0),7)</f>
        <v>970</v>
      </c>
      <c r="J106" s="10">
        <f>INDEX(DB!$F:$Q,MATCH($B106,DB!$E:$E,0),8)</f>
        <v>800</v>
      </c>
      <c r="K106" s="10">
        <f>INDEX(DB!$F:$Q,MATCH($B106,DB!$E:$E,0),9)</f>
        <v>640</v>
      </c>
      <c r="L106" s="10">
        <f>INDEX(DB!$F:$Q,MATCH($B106,DB!$E:$E,0),10)</f>
        <v>480</v>
      </c>
      <c r="M106" s="10">
        <f>INDEX(DB!$F:$Q,MATCH($B106,DB!$E:$E,0),11)</f>
        <v>320</v>
      </c>
      <c r="N106" s="10">
        <f>INDEX(DB!$F:$Q,MATCH($B106,DB!$E:$E,0),12)</f>
        <v>160</v>
      </c>
    </row>
    <row r="107" spans="1:14">
      <c r="B107" s="9" t="s">
        <v>285</v>
      </c>
      <c r="C107" s="10">
        <f>INDEX(DB!$F:$Q,MATCH($B107,DB!$E:$E,0),1)</f>
        <v>1930</v>
      </c>
      <c r="D107" s="10">
        <f>INDEX(DB!$F:$Q,MATCH($B107,DB!$E:$E,0),2)</f>
        <v>1770</v>
      </c>
      <c r="E107" s="10">
        <f>INDEX(DB!$F:$Q,MATCH($B107,DB!$E:$E,0),3)</f>
        <v>1610</v>
      </c>
      <c r="F107" s="10">
        <f>INDEX(DB!$F:$Q,MATCH($B107,DB!$E:$E,0),4)</f>
        <v>1450</v>
      </c>
      <c r="G107" s="10">
        <f>INDEX(DB!$F:$Q,MATCH($B107,DB!$E:$E,0),5)</f>
        <v>1290</v>
      </c>
      <c r="H107" s="10">
        <f>INDEX(DB!$F:$Q,MATCH($B107,DB!$E:$E,0),6)</f>
        <v>1130</v>
      </c>
      <c r="I107" s="10">
        <f>INDEX(DB!$F:$Q,MATCH($B107,DB!$E:$E,0),7)</f>
        <v>970</v>
      </c>
      <c r="J107" s="10">
        <f>INDEX(DB!$F:$Q,MATCH($B107,DB!$E:$E,0),8)</f>
        <v>800</v>
      </c>
      <c r="K107" s="10">
        <f>INDEX(DB!$F:$Q,MATCH($B107,DB!$E:$E,0),9)</f>
        <v>640</v>
      </c>
      <c r="L107" s="10">
        <f>INDEX(DB!$F:$Q,MATCH($B107,DB!$E:$E,0),10)</f>
        <v>480</v>
      </c>
      <c r="M107" s="10">
        <f>INDEX(DB!$F:$Q,MATCH($B107,DB!$E:$E,0),11)</f>
        <v>320</v>
      </c>
      <c r="N107" s="10">
        <f>INDEX(DB!$F:$Q,MATCH($B107,DB!$E:$E,0),12)</f>
        <v>160</v>
      </c>
    </row>
    <row r="108" spans="1:14">
      <c r="B108" s="9" t="s">
        <v>286</v>
      </c>
      <c r="C108" s="10">
        <f>INDEX(DB!$F:$Q,MATCH($B108,DB!$E:$E,0),1)</f>
        <v>1930</v>
      </c>
      <c r="D108" s="10">
        <f>INDEX(DB!$F:$Q,MATCH($B108,DB!$E:$E,0),2)</f>
        <v>1770</v>
      </c>
      <c r="E108" s="10">
        <f>INDEX(DB!$F:$Q,MATCH($B108,DB!$E:$E,0),3)</f>
        <v>1610</v>
      </c>
      <c r="F108" s="10">
        <f>INDEX(DB!$F:$Q,MATCH($B108,DB!$E:$E,0),4)</f>
        <v>1450</v>
      </c>
      <c r="G108" s="10">
        <f>INDEX(DB!$F:$Q,MATCH($B108,DB!$E:$E,0),5)</f>
        <v>1290</v>
      </c>
      <c r="H108" s="10">
        <f>INDEX(DB!$F:$Q,MATCH($B108,DB!$E:$E,0),6)</f>
        <v>1130</v>
      </c>
      <c r="I108" s="10">
        <f>INDEX(DB!$F:$Q,MATCH($B108,DB!$E:$E,0),7)</f>
        <v>970</v>
      </c>
      <c r="J108" s="10">
        <f>INDEX(DB!$F:$Q,MATCH($B108,DB!$E:$E,0),8)</f>
        <v>800</v>
      </c>
      <c r="K108" s="10">
        <f>INDEX(DB!$F:$Q,MATCH($B108,DB!$E:$E,0),9)</f>
        <v>640</v>
      </c>
      <c r="L108" s="10">
        <f>INDEX(DB!$F:$Q,MATCH($B108,DB!$E:$E,0),10)</f>
        <v>480</v>
      </c>
      <c r="M108" s="10">
        <f>INDEX(DB!$F:$Q,MATCH($B108,DB!$E:$E,0),11)</f>
        <v>320</v>
      </c>
      <c r="N108" s="10">
        <f>INDEX(DB!$F:$Q,MATCH($B108,DB!$E:$E,0),12)</f>
        <v>160</v>
      </c>
    </row>
    <row r="109" spans="1:14">
      <c r="B109" s="9" t="s">
        <v>287</v>
      </c>
      <c r="C109" s="10">
        <f>INDEX(DB!$F:$Q,MATCH($B109,DB!$E:$E,0),1)</f>
        <v>1930</v>
      </c>
      <c r="D109" s="10">
        <f>INDEX(DB!$F:$Q,MATCH($B109,DB!$E:$E,0),2)</f>
        <v>1770</v>
      </c>
      <c r="E109" s="10">
        <f>INDEX(DB!$F:$Q,MATCH($B109,DB!$E:$E,0),3)</f>
        <v>1610</v>
      </c>
      <c r="F109" s="10">
        <f>INDEX(DB!$F:$Q,MATCH($B109,DB!$E:$E,0),4)</f>
        <v>1450</v>
      </c>
      <c r="G109" s="10">
        <f>INDEX(DB!$F:$Q,MATCH($B109,DB!$E:$E,0),5)</f>
        <v>1290</v>
      </c>
      <c r="H109" s="10">
        <f>INDEX(DB!$F:$Q,MATCH($B109,DB!$E:$E,0),6)</f>
        <v>1130</v>
      </c>
      <c r="I109" s="10">
        <f>INDEX(DB!$F:$Q,MATCH($B109,DB!$E:$E,0),7)</f>
        <v>970</v>
      </c>
      <c r="J109" s="10">
        <f>INDEX(DB!$F:$Q,MATCH($B109,DB!$E:$E,0),8)</f>
        <v>800</v>
      </c>
      <c r="K109" s="10">
        <f>INDEX(DB!$F:$Q,MATCH($B109,DB!$E:$E,0),9)</f>
        <v>640</v>
      </c>
      <c r="L109" s="10">
        <f>INDEX(DB!$F:$Q,MATCH($B109,DB!$E:$E,0),10)</f>
        <v>480</v>
      </c>
      <c r="M109" s="10">
        <f>INDEX(DB!$F:$Q,MATCH($B109,DB!$E:$E,0),11)</f>
        <v>320</v>
      </c>
      <c r="N109" s="10">
        <f>INDEX(DB!$F:$Q,MATCH($B109,DB!$E:$E,0),12)</f>
        <v>160</v>
      </c>
    </row>
    <row r="110" spans="1:14">
      <c r="B110" s="9" t="s">
        <v>288</v>
      </c>
      <c r="C110" s="10">
        <f>INDEX(DB!$F:$Q,MATCH($B110,DB!$E:$E,0),1)</f>
        <v>1930</v>
      </c>
      <c r="D110" s="10">
        <f>INDEX(DB!$F:$Q,MATCH($B110,DB!$E:$E,0),2)</f>
        <v>1770</v>
      </c>
      <c r="E110" s="10">
        <f>INDEX(DB!$F:$Q,MATCH($B110,DB!$E:$E,0),3)</f>
        <v>1610</v>
      </c>
      <c r="F110" s="10">
        <f>INDEX(DB!$F:$Q,MATCH($B110,DB!$E:$E,0),4)</f>
        <v>1450</v>
      </c>
      <c r="G110" s="10">
        <f>INDEX(DB!$F:$Q,MATCH($B110,DB!$E:$E,0),5)</f>
        <v>1290</v>
      </c>
      <c r="H110" s="10">
        <f>INDEX(DB!$F:$Q,MATCH($B110,DB!$E:$E,0),6)</f>
        <v>1130</v>
      </c>
      <c r="I110" s="10">
        <f>INDEX(DB!$F:$Q,MATCH($B110,DB!$E:$E,0),7)</f>
        <v>970</v>
      </c>
      <c r="J110" s="10">
        <f>INDEX(DB!$F:$Q,MATCH($B110,DB!$E:$E,0),8)</f>
        <v>800</v>
      </c>
      <c r="K110" s="10">
        <f>INDEX(DB!$F:$Q,MATCH($B110,DB!$E:$E,0),9)</f>
        <v>640</v>
      </c>
      <c r="L110" s="10">
        <f>INDEX(DB!$F:$Q,MATCH($B110,DB!$E:$E,0),10)</f>
        <v>480</v>
      </c>
      <c r="M110" s="10">
        <f>INDEX(DB!$F:$Q,MATCH($B110,DB!$E:$E,0),11)</f>
        <v>320</v>
      </c>
      <c r="N110" s="10">
        <f>INDEX(DB!$F:$Q,MATCH($B110,DB!$E:$E,0),12)</f>
        <v>160</v>
      </c>
    </row>
    <row r="111" spans="1:14">
      <c r="B111" s="9" t="s">
        <v>289</v>
      </c>
      <c r="C111" s="10">
        <f>INDEX(DB!$F:$Q,MATCH($B111,DB!$E:$E,0),1)</f>
        <v>3740</v>
      </c>
      <c r="D111" s="10">
        <f>INDEX(DB!$F:$Q,MATCH($B111,DB!$E:$E,0),2)</f>
        <v>3430</v>
      </c>
      <c r="E111" s="10">
        <f>INDEX(DB!$F:$Q,MATCH($B111,DB!$E:$E,0),3)</f>
        <v>3120</v>
      </c>
      <c r="F111" s="10">
        <f>INDEX(DB!$F:$Q,MATCH($B111,DB!$E:$E,0),4)</f>
        <v>2810</v>
      </c>
      <c r="G111" s="10">
        <f>INDEX(DB!$F:$Q,MATCH($B111,DB!$E:$E,0),5)</f>
        <v>2490</v>
      </c>
      <c r="H111" s="10">
        <f>INDEX(DB!$F:$Q,MATCH($B111,DB!$E:$E,0),6)</f>
        <v>2180</v>
      </c>
      <c r="I111" s="10">
        <f>INDEX(DB!$F:$Q,MATCH($B111,DB!$E:$E,0),7)</f>
        <v>1870</v>
      </c>
      <c r="J111" s="10">
        <f>INDEX(DB!$F:$Q,MATCH($B111,DB!$E:$E,0),8)</f>
        <v>1560</v>
      </c>
      <c r="K111" s="10">
        <f>INDEX(DB!$F:$Q,MATCH($B111,DB!$E:$E,0),9)</f>
        <v>1250</v>
      </c>
      <c r="L111" s="10">
        <f>INDEX(DB!$F:$Q,MATCH($B111,DB!$E:$E,0),10)</f>
        <v>940</v>
      </c>
      <c r="M111" s="10">
        <f>INDEX(DB!$F:$Q,MATCH($B111,DB!$E:$E,0),11)</f>
        <v>620</v>
      </c>
      <c r="N111" s="10">
        <f>INDEX(DB!$F:$Q,MATCH($B111,DB!$E:$E,0),12)</f>
        <v>310</v>
      </c>
    </row>
    <row r="112" spans="1:14">
      <c r="B112" s="9" t="s">
        <v>290</v>
      </c>
      <c r="C112" s="10">
        <f>INDEX(DB!$F:$Q,MATCH($B112,DB!$E:$E,0),1)</f>
        <v>6300</v>
      </c>
      <c r="D112" s="10">
        <f>INDEX(DB!$F:$Q,MATCH($B112,DB!$E:$E,0),2)</f>
        <v>5780</v>
      </c>
      <c r="E112" s="10">
        <f>INDEX(DB!$F:$Q,MATCH($B112,DB!$E:$E,0),3)</f>
        <v>5250</v>
      </c>
      <c r="F112" s="10">
        <f>INDEX(DB!$F:$Q,MATCH($B112,DB!$E:$E,0),4)</f>
        <v>4730</v>
      </c>
      <c r="G112" s="10">
        <f>INDEX(DB!$F:$Q,MATCH($B112,DB!$E:$E,0),5)</f>
        <v>4200</v>
      </c>
      <c r="H112" s="10">
        <f>INDEX(DB!$F:$Q,MATCH($B112,DB!$E:$E,0),6)</f>
        <v>3680</v>
      </c>
      <c r="I112" s="10">
        <f>INDEX(DB!$F:$Q,MATCH($B112,DB!$E:$E,0),7)</f>
        <v>3150</v>
      </c>
      <c r="J112" s="10">
        <f>INDEX(DB!$F:$Q,MATCH($B112,DB!$E:$E,0),8)</f>
        <v>2630</v>
      </c>
      <c r="K112" s="10">
        <f>INDEX(DB!$F:$Q,MATCH($B112,DB!$E:$E,0),9)</f>
        <v>2100</v>
      </c>
      <c r="L112" s="10">
        <f>INDEX(DB!$F:$Q,MATCH($B112,DB!$E:$E,0),10)</f>
        <v>1580</v>
      </c>
      <c r="M112" s="10">
        <f>INDEX(DB!$F:$Q,MATCH($B112,DB!$E:$E,0),11)</f>
        <v>1050</v>
      </c>
      <c r="N112" s="10">
        <f>INDEX(DB!$F:$Q,MATCH($B112,DB!$E:$E,0),12)</f>
        <v>530</v>
      </c>
    </row>
    <row r="113" spans="1:14">
      <c r="B113" s="9" t="s">
        <v>291</v>
      </c>
      <c r="C113" s="10">
        <f>INDEX(DB!$F:$Q,MATCH($B113,DB!$E:$E,0),1)</f>
        <v>10410</v>
      </c>
      <c r="D113" s="10">
        <f>INDEX(DB!$F:$Q,MATCH($B113,DB!$E:$E,0),2)</f>
        <v>9540</v>
      </c>
      <c r="E113" s="10">
        <f>INDEX(DB!$F:$Q,MATCH($B113,DB!$E:$E,0),3)</f>
        <v>8680</v>
      </c>
      <c r="F113" s="10">
        <f>INDEX(DB!$F:$Q,MATCH($B113,DB!$E:$E,0),4)</f>
        <v>7810</v>
      </c>
      <c r="G113" s="10">
        <f>INDEX(DB!$F:$Q,MATCH($B113,DB!$E:$E,0),5)</f>
        <v>6940</v>
      </c>
      <c r="H113" s="10">
        <f>INDEX(DB!$F:$Q,MATCH($B113,DB!$E:$E,0),6)</f>
        <v>6070</v>
      </c>
      <c r="I113" s="10">
        <f>INDEX(DB!$F:$Q,MATCH($B113,DB!$E:$E,0),7)</f>
        <v>5210</v>
      </c>
      <c r="J113" s="10">
        <f>INDEX(DB!$F:$Q,MATCH($B113,DB!$E:$E,0),8)</f>
        <v>4340</v>
      </c>
      <c r="K113" s="10">
        <f>INDEX(DB!$F:$Q,MATCH($B113,DB!$E:$E,0),9)</f>
        <v>3470</v>
      </c>
      <c r="L113" s="10">
        <f>INDEX(DB!$F:$Q,MATCH($B113,DB!$E:$E,0),10)</f>
        <v>2600</v>
      </c>
      <c r="M113" s="10">
        <f>INDEX(DB!$F:$Q,MATCH($B113,DB!$E:$E,0),11)</f>
        <v>1740</v>
      </c>
      <c r="N113" s="10">
        <f>INDEX(DB!$F:$Q,MATCH($B113,DB!$E:$E,0),12)</f>
        <v>870</v>
      </c>
    </row>
    <row r="114" spans="1:14">
      <c r="B114" s="9" t="s">
        <v>292</v>
      </c>
      <c r="C114" s="10">
        <f>INDEX(DB!$F:$Q,MATCH($B114,DB!$E:$E,0),1)</f>
        <v>15440</v>
      </c>
      <c r="D114" s="10">
        <f>INDEX(DB!$F:$Q,MATCH($B114,DB!$E:$E,0),2)</f>
        <v>14150</v>
      </c>
      <c r="E114" s="10">
        <f>INDEX(DB!$F:$Q,MATCH($B114,DB!$E:$E,0),3)</f>
        <v>12870</v>
      </c>
      <c r="F114" s="10">
        <f>INDEX(DB!$F:$Q,MATCH($B114,DB!$E:$E,0),4)</f>
        <v>11580</v>
      </c>
      <c r="G114" s="10">
        <f>INDEX(DB!$F:$Q,MATCH($B114,DB!$E:$E,0),5)</f>
        <v>10290</v>
      </c>
      <c r="H114" s="10">
        <f>INDEX(DB!$F:$Q,MATCH($B114,DB!$E:$E,0),6)</f>
        <v>9010</v>
      </c>
      <c r="I114" s="10">
        <f>INDEX(DB!$F:$Q,MATCH($B114,DB!$E:$E,0),7)</f>
        <v>7720</v>
      </c>
      <c r="J114" s="10">
        <f>INDEX(DB!$F:$Q,MATCH($B114,DB!$E:$E,0),8)</f>
        <v>6430</v>
      </c>
      <c r="K114" s="10">
        <f>INDEX(DB!$F:$Q,MATCH($B114,DB!$E:$E,0),9)</f>
        <v>5150</v>
      </c>
      <c r="L114" s="10">
        <f>INDEX(DB!$F:$Q,MATCH($B114,DB!$E:$E,0),10)</f>
        <v>3860</v>
      </c>
      <c r="M114" s="10">
        <f>INDEX(DB!$F:$Q,MATCH($B114,DB!$E:$E,0),11)</f>
        <v>2570</v>
      </c>
      <c r="N114" s="10">
        <f>INDEX(DB!$F:$Q,MATCH($B114,DB!$E:$E,0),12)</f>
        <v>1290</v>
      </c>
    </row>
    <row r="115" spans="1:14">
      <c r="B115" s="9" t="s">
        <v>293</v>
      </c>
      <c r="C115" s="10">
        <f>INDEX(DB!$F:$Q,MATCH($B115,DB!$E:$E,0),1)</f>
        <v>24230</v>
      </c>
      <c r="D115" s="10">
        <f>INDEX(DB!$F:$Q,MATCH($B115,DB!$E:$E,0),2)</f>
        <v>22210</v>
      </c>
      <c r="E115" s="10">
        <f>INDEX(DB!$F:$Q,MATCH($B115,DB!$E:$E,0),3)</f>
        <v>20190</v>
      </c>
      <c r="F115" s="10">
        <f>INDEX(DB!$F:$Q,MATCH($B115,DB!$E:$E,0),4)</f>
        <v>18170</v>
      </c>
      <c r="G115" s="10">
        <f>INDEX(DB!$F:$Q,MATCH($B115,DB!$E:$E,0),5)</f>
        <v>16150</v>
      </c>
      <c r="H115" s="10">
        <f>INDEX(DB!$F:$Q,MATCH($B115,DB!$E:$E,0),6)</f>
        <v>14130</v>
      </c>
      <c r="I115" s="10">
        <f>INDEX(DB!$F:$Q,MATCH($B115,DB!$E:$E,0),7)</f>
        <v>12120</v>
      </c>
      <c r="J115" s="10">
        <f>INDEX(DB!$F:$Q,MATCH($B115,DB!$E:$E,0),8)</f>
        <v>10100</v>
      </c>
      <c r="K115" s="10">
        <f>INDEX(DB!$F:$Q,MATCH($B115,DB!$E:$E,0),9)</f>
        <v>8080</v>
      </c>
      <c r="L115" s="10">
        <f>INDEX(DB!$F:$Q,MATCH($B115,DB!$E:$E,0),10)</f>
        <v>6060</v>
      </c>
      <c r="M115" s="10">
        <f>INDEX(DB!$F:$Q,MATCH($B115,DB!$E:$E,0),11)</f>
        <v>4040</v>
      </c>
      <c r="N115" s="10">
        <f>INDEX(DB!$F:$Q,MATCH($B115,DB!$E:$E,0),12)</f>
        <v>2020</v>
      </c>
    </row>
    <row r="116" spans="1:14">
      <c r="B116" s="9" t="s">
        <v>294</v>
      </c>
      <c r="C116" s="10">
        <f>INDEX(DB!$F:$Q,MATCH($B116,DB!$E:$E,0),1)</f>
        <v>38340</v>
      </c>
      <c r="D116" s="10">
        <f>INDEX(DB!$F:$Q,MATCH($B116,DB!$E:$E,0),2)</f>
        <v>35150</v>
      </c>
      <c r="E116" s="10">
        <f>INDEX(DB!$F:$Q,MATCH($B116,DB!$E:$E,0),3)</f>
        <v>31950</v>
      </c>
      <c r="F116" s="10">
        <f>INDEX(DB!$F:$Q,MATCH($B116,DB!$E:$E,0),4)</f>
        <v>28760</v>
      </c>
      <c r="G116" s="10">
        <f>INDEX(DB!$F:$Q,MATCH($B116,DB!$E:$E,0),5)</f>
        <v>25560</v>
      </c>
      <c r="H116" s="10">
        <f>INDEX(DB!$F:$Q,MATCH($B116,DB!$E:$E,0),6)</f>
        <v>22370</v>
      </c>
      <c r="I116" s="10">
        <f>INDEX(DB!$F:$Q,MATCH($B116,DB!$E:$E,0),7)</f>
        <v>19170</v>
      </c>
      <c r="J116" s="10">
        <f>INDEX(DB!$F:$Q,MATCH($B116,DB!$E:$E,0),8)</f>
        <v>15980</v>
      </c>
      <c r="K116" s="10">
        <f>INDEX(DB!$F:$Q,MATCH($B116,DB!$E:$E,0),9)</f>
        <v>12780</v>
      </c>
      <c r="L116" s="10">
        <f>INDEX(DB!$F:$Q,MATCH($B116,DB!$E:$E,0),10)</f>
        <v>9590</v>
      </c>
      <c r="M116" s="10">
        <f>INDEX(DB!$F:$Q,MATCH($B116,DB!$E:$E,0),11)</f>
        <v>6390</v>
      </c>
      <c r="N116" s="10">
        <f>INDEX(DB!$F:$Q,MATCH($B116,DB!$E:$E,0),12)</f>
        <v>3200</v>
      </c>
    </row>
    <row r="117" spans="1:14">
      <c r="B117" s="9" t="s">
        <v>295</v>
      </c>
      <c r="C117" s="10">
        <f>INDEX(DB!$F:$Q,MATCH($B117,DB!$E:$E,0),1)</f>
        <v>56090</v>
      </c>
      <c r="D117" s="10">
        <f>INDEX(DB!$F:$Q,MATCH($B117,DB!$E:$E,0),2)</f>
        <v>51420</v>
      </c>
      <c r="E117" s="10">
        <f>INDEX(DB!$F:$Q,MATCH($B117,DB!$E:$E,0),3)</f>
        <v>46740</v>
      </c>
      <c r="F117" s="10">
        <f>INDEX(DB!$F:$Q,MATCH($B117,DB!$E:$E,0),4)</f>
        <v>42070</v>
      </c>
      <c r="G117" s="10">
        <f>INDEX(DB!$F:$Q,MATCH($B117,DB!$E:$E,0),5)</f>
        <v>37390</v>
      </c>
      <c r="H117" s="10">
        <f>INDEX(DB!$F:$Q,MATCH($B117,DB!$E:$E,0),6)</f>
        <v>32720</v>
      </c>
      <c r="I117" s="10">
        <f>INDEX(DB!$F:$Q,MATCH($B117,DB!$E:$E,0),7)</f>
        <v>28050</v>
      </c>
      <c r="J117" s="10">
        <f>INDEX(DB!$F:$Q,MATCH($B117,DB!$E:$E,0),8)</f>
        <v>23370</v>
      </c>
      <c r="K117" s="10">
        <f>INDEX(DB!$F:$Q,MATCH($B117,DB!$E:$E,0),9)</f>
        <v>18700</v>
      </c>
      <c r="L117" s="10">
        <f>INDEX(DB!$F:$Q,MATCH($B117,DB!$E:$E,0),10)</f>
        <v>14020</v>
      </c>
      <c r="M117" s="10">
        <f>INDEX(DB!$F:$Q,MATCH($B117,DB!$E:$E,0),11)</f>
        <v>9350</v>
      </c>
      <c r="N117" s="10">
        <f>INDEX(DB!$F:$Q,MATCH($B117,DB!$E:$E,0),12)</f>
        <v>4670</v>
      </c>
    </row>
    <row r="118" spans="1:14">
      <c r="B118" s="9" t="s">
        <v>296</v>
      </c>
      <c r="C118" s="10">
        <f>INDEX(DB!$F:$Q,MATCH($B118,DB!$E:$E,0),1)</f>
        <v>75630</v>
      </c>
      <c r="D118" s="10">
        <f>INDEX(DB!$F:$Q,MATCH($B118,DB!$E:$E,0),2)</f>
        <v>69330</v>
      </c>
      <c r="E118" s="10">
        <f>INDEX(DB!$F:$Q,MATCH($B118,DB!$E:$E,0),3)</f>
        <v>63030</v>
      </c>
      <c r="F118" s="10">
        <f>INDEX(DB!$F:$Q,MATCH($B118,DB!$E:$E,0),4)</f>
        <v>56720</v>
      </c>
      <c r="G118" s="10">
        <f>INDEX(DB!$F:$Q,MATCH($B118,DB!$E:$E,0),5)</f>
        <v>50420</v>
      </c>
      <c r="H118" s="10">
        <f>INDEX(DB!$F:$Q,MATCH($B118,DB!$E:$E,0),6)</f>
        <v>44120</v>
      </c>
      <c r="I118" s="10">
        <f>INDEX(DB!$F:$Q,MATCH($B118,DB!$E:$E,0),7)</f>
        <v>37820</v>
      </c>
      <c r="J118" s="10">
        <f>INDEX(DB!$F:$Q,MATCH($B118,DB!$E:$E,0),8)</f>
        <v>31510</v>
      </c>
      <c r="K118" s="10">
        <f>INDEX(DB!$F:$Q,MATCH($B118,DB!$E:$E,0),9)</f>
        <v>25210</v>
      </c>
      <c r="L118" s="10">
        <f>INDEX(DB!$F:$Q,MATCH($B118,DB!$E:$E,0),10)</f>
        <v>18910</v>
      </c>
      <c r="M118" s="10">
        <f>INDEX(DB!$F:$Q,MATCH($B118,DB!$E:$E,0),11)</f>
        <v>12610</v>
      </c>
      <c r="N118" s="10">
        <f>INDEX(DB!$F:$Q,MATCH($B118,DB!$E:$E,0),12)</f>
        <v>6300</v>
      </c>
    </row>
    <row r="119" spans="1:14">
      <c r="B119" s="9" t="s">
        <v>297</v>
      </c>
      <c r="C119" s="10">
        <f>INDEX(DB!$F:$Q,MATCH($B119,DB!$E:$E,0),1)</f>
        <v>100330</v>
      </c>
      <c r="D119" s="10">
        <f>INDEX(DB!$F:$Q,MATCH($B119,DB!$E:$E,0),2)</f>
        <v>91970</v>
      </c>
      <c r="E119" s="10">
        <f>INDEX(DB!$F:$Q,MATCH($B119,DB!$E:$E,0),3)</f>
        <v>83610</v>
      </c>
      <c r="F119" s="10">
        <f>INDEX(DB!$F:$Q,MATCH($B119,DB!$E:$E,0),4)</f>
        <v>75250</v>
      </c>
      <c r="G119" s="10">
        <f>INDEX(DB!$F:$Q,MATCH($B119,DB!$E:$E,0),5)</f>
        <v>66890</v>
      </c>
      <c r="H119" s="10">
        <f>INDEX(DB!$F:$Q,MATCH($B119,DB!$E:$E,0),6)</f>
        <v>58530</v>
      </c>
      <c r="I119" s="10">
        <f>INDEX(DB!$F:$Q,MATCH($B119,DB!$E:$E,0),7)</f>
        <v>50170</v>
      </c>
      <c r="J119" s="10">
        <f>INDEX(DB!$F:$Q,MATCH($B119,DB!$E:$E,0),8)</f>
        <v>41800</v>
      </c>
      <c r="K119" s="10">
        <f>INDEX(DB!$F:$Q,MATCH($B119,DB!$E:$E,0),9)</f>
        <v>33440</v>
      </c>
      <c r="L119" s="10">
        <f>INDEX(DB!$F:$Q,MATCH($B119,DB!$E:$E,0),10)</f>
        <v>25080</v>
      </c>
      <c r="M119" s="10">
        <f>INDEX(DB!$F:$Q,MATCH($B119,DB!$E:$E,0),11)</f>
        <v>16720</v>
      </c>
      <c r="N119" s="10">
        <f>INDEX(DB!$F:$Q,MATCH($B119,DB!$E:$E,0),12)</f>
        <v>8360</v>
      </c>
    </row>
    <row r="120" spans="1:14">
      <c r="B120" s="9" t="s">
        <v>298</v>
      </c>
      <c r="C120" s="10">
        <f>INDEX(DB!$F:$Q,MATCH($B120,DB!$E:$E,0),1)</f>
        <v>138320</v>
      </c>
      <c r="D120" s="10">
        <f>INDEX(DB!$F:$Q,MATCH($B120,DB!$E:$E,0),2)</f>
        <v>126790</v>
      </c>
      <c r="E120" s="10">
        <f>INDEX(DB!$F:$Q,MATCH($B120,DB!$E:$E,0),3)</f>
        <v>115270</v>
      </c>
      <c r="F120" s="10">
        <f>INDEX(DB!$F:$Q,MATCH($B120,DB!$E:$E,0),4)</f>
        <v>103740</v>
      </c>
      <c r="G120" s="10">
        <f>INDEX(DB!$F:$Q,MATCH($B120,DB!$E:$E,0),5)</f>
        <v>92210</v>
      </c>
      <c r="H120" s="10">
        <f>INDEX(DB!$F:$Q,MATCH($B120,DB!$E:$E,0),6)</f>
        <v>80690</v>
      </c>
      <c r="I120" s="10">
        <f>INDEX(DB!$F:$Q,MATCH($B120,DB!$E:$E,0),7)</f>
        <v>69160</v>
      </c>
      <c r="J120" s="10">
        <f>INDEX(DB!$F:$Q,MATCH($B120,DB!$E:$E,0),8)</f>
        <v>57630</v>
      </c>
      <c r="K120" s="10">
        <f>INDEX(DB!$F:$Q,MATCH($B120,DB!$E:$E,0),9)</f>
        <v>46110</v>
      </c>
      <c r="L120" s="10">
        <f>INDEX(DB!$F:$Q,MATCH($B120,DB!$E:$E,0),10)</f>
        <v>34580</v>
      </c>
      <c r="M120" s="10">
        <f>INDEX(DB!$F:$Q,MATCH($B120,DB!$E:$E,0),11)</f>
        <v>23050</v>
      </c>
      <c r="N120" s="10">
        <f>INDEX(DB!$F:$Q,MATCH($B120,DB!$E:$E,0),12)</f>
        <v>11530</v>
      </c>
    </row>
    <row r="121" spans="1:14">
      <c r="B121" s="9" t="s">
        <v>299</v>
      </c>
      <c r="C121" s="10">
        <f>INDEX(DB!$F:$Q,MATCH($B121,DB!$E:$E,0),1)</f>
        <v>197320</v>
      </c>
      <c r="D121" s="10">
        <f>INDEX(DB!$F:$Q,MATCH($B121,DB!$E:$E,0),2)</f>
        <v>180880</v>
      </c>
      <c r="E121" s="10">
        <f>INDEX(DB!$F:$Q,MATCH($B121,DB!$E:$E,0),3)</f>
        <v>164430</v>
      </c>
      <c r="F121" s="10">
        <f>INDEX(DB!$F:$Q,MATCH($B121,DB!$E:$E,0),4)</f>
        <v>147990</v>
      </c>
      <c r="G121" s="10">
        <f>INDEX(DB!$F:$Q,MATCH($B121,DB!$E:$E,0),5)</f>
        <v>131550</v>
      </c>
      <c r="H121" s="10">
        <f>INDEX(DB!$F:$Q,MATCH($B121,DB!$E:$E,0),6)</f>
        <v>115100</v>
      </c>
      <c r="I121" s="10">
        <f>INDEX(DB!$F:$Q,MATCH($B121,DB!$E:$E,0),7)</f>
        <v>98660</v>
      </c>
      <c r="J121" s="10">
        <f>INDEX(DB!$F:$Q,MATCH($B121,DB!$E:$E,0),8)</f>
        <v>82220</v>
      </c>
      <c r="K121" s="10">
        <f>INDEX(DB!$F:$Q,MATCH($B121,DB!$E:$E,0),9)</f>
        <v>65770</v>
      </c>
      <c r="L121" s="10">
        <f>INDEX(DB!$F:$Q,MATCH($B121,DB!$E:$E,0),10)</f>
        <v>49330</v>
      </c>
      <c r="M121" s="10">
        <f>INDEX(DB!$F:$Q,MATCH($B121,DB!$E:$E,0),11)</f>
        <v>32890</v>
      </c>
      <c r="N121" s="10">
        <f>INDEX(DB!$F:$Q,MATCH($B121,DB!$E:$E,0),12)</f>
        <v>16440</v>
      </c>
    </row>
    <row r="122" spans="1:14">
      <c r="A122" s="9" t="s">
        <v>300</v>
      </c>
      <c r="B122" s="9" t="s">
        <v>336</v>
      </c>
      <c r="C122" s="10">
        <f>INDEX(DB!$F:$Q,MATCH($B122,DB!$E:$E,0),1)</f>
        <v>3140</v>
      </c>
      <c r="D122" s="10">
        <f>INDEX(DB!$F:$Q,MATCH($B122,DB!$E:$E,0),2)</f>
        <v>2880</v>
      </c>
      <c r="E122" s="10">
        <f>INDEX(DB!$F:$Q,MATCH($B122,DB!$E:$E,0),3)</f>
        <v>2620</v>
      </c>
      <c r="F122" s="10">
        <f>INDEX(DB!$F:$Q,MATCH($B122,DB!$E:$E,0),4)</f>
        <v>2360</v>
      </c>
      <c r="G122" s="10">
        <f>INDEX(DB!$F:$Q,MATCH($B122,DB!$E:$E,0),5)</f>
        <v>2090</v>
      </c>
      <c r="H122" s="10">
        <f>INDEX(DB!$F:$Q,MATCH($B122,DB!$E:$E,0),6)</f>
        <v>1830</v>
      </c>
      <c r="I122" s="10">
        <f>INDEX(DB!$F:$Q,MATCH($B122,DB!$E:$E,0),7)</f>
        <v>1570</v>
      </c>
      <c r="J122" s="10">
        <f>INDEX(DB!$F:$Q,MATCH($B122,DB!$E:$E,0),8)</f>
        <v>1310</v>
      </c>
      <c r="K122" s="10">
        <f>INDEX(DB!$F:$Q,MATCH($B122,DB!$E:$E,0),9)</f>
        <v>1050</v>
      </c>
      <c r="L122" s="10">
        <f>INDEX(DB!$F:$Q,MATCH($B122,DB!$E:$E,0),10)</f>
        <v>790</v>
      </c>
      <c r="M122" s="10">
        <f>INDEX(DB!$F:$Q,MATCH($B122,DB!$E:$E,0),11)</f>
        <v>520</v>
      </c>
      <c r="N122" s="10">
        <f>INDEX(DB!$F:$Q,MATCH($B122,DB!$E:$E,0),12)</f>
        <v>260</v>
      </c>
    </row>
    <row r="123" spans="1:14">
      <c r="B123" s="9" t="s">
        <v>301</v>
      </c>
      <c r="C123" s="10">
        <f>INDEX(DB!$F:$Q,MATCH($B123,DB!$E:$E,0),1)</f>
        <v>1130</v>
      </c>
      <c r="D123" s="10">
        <f>INDEX(DB!$F:$Q,MATCH($B123,DB!$E:$E,0),2)</f>
        <v>1040</v>
      </c>
      <c r="E123" s="10">
        <f>INDEX(DB!$F:$Q,MATCH($B123,DB!$E:$E,0),3)</f>
        <v>940</v>
      </c>
      <c r="F123" s="10">
        <f>INDEX(DB!$F:$Q,MATCH($B123,DB!$E:$E,0),4)</f>
        <v>850</v>
      </c>
      <c r="G123" s="10">
        <f>INDEX(DB!$F:$Q,MATCH($B123,DB!$E:$E,0),5)</f>
        <v>750</v>
      </c>
      <c r="H123" s="10">
        <f>INDEX(DB!$F:$Q,MATCH($B123,DB!$E:$E,0),6)</f>
        <v>660</v>
      </c>
      <c r="I123" s="10">
        <f>INDEX(DB!$F:$Q,MATCH($B123,DB!$E:$E,0),7)</f>
        <v>570</v>
      </c>
      <c r="J123" s="10">
        <f>INDEX(DB!$F:$Q,MATCH($B123,DB!$E:$E,0),8)</f>
        <v>470</v>
      </c>
      <c r="K123" s="10">
        <f>INDEX(DB!$F:$Q,MATCH($B123,DB!$E:$E,0),9)</f>
        <v>380</v>
      </c>
      <c r="L123" s="10">
        <f>INDEX(DB!$F:$Q,MATCH($B123,DB!$E:$E,0),10)</f>
        <v>280</v>
      </c>
      <c r="M123" s="10">
        <f>INDEX(DB!$F:$Q,MATCH($B123,DB!$E:$E,0),11)</f>
        <v>190</v>
      </c>
      <c r="N123" s="10">
        <f>INDEX(DB!$F:$Q,MATCH($B123,DB!$E:$E,0),12)</f>
        <v>90</v>
      </c>
    </row>
    <row r="124" spans="1:14">
      <c r="B124" s="9" t="s">
        <v>302</v>
      </c>
      <c r="C124" s="10">
        <f>INDEX(DB!$F:$Q,MATCH($B124,DB!$E:$E,0),1)</f>
        <v>1040</v>
      </c>
      <c r="D124" s="10">
        <f>INDEX(DB!$F:$Q,MATCH($B124,DB!$E:$E,0),2)</f>
        <v>950</v>
      </c>
      <c r="E124" s="10">
        <f>INDEX(DB!$F:$Q,MATCH($B124,DB!$E:$E,0),3)</f>
        <v>870</v>
      </c>
      <c r="F124" s="10">
        <f>INDEX(DB!$F:$Q,MATCH($B124,DB!$E:$E,0),4)</f>
        <v>780</v>
      </c>
      <c r="G124" s="10">
        <f>INDEX(DB!$F:$Q,MATCH($B124,DB!$E:$E,0),5)</f>
        <v>690</v>
      </c>
      <c r="H124" s="10">
        <f>INDEX(DB!$F:$Q,MATCH($B124,DB!$E:$E,0),6)</f>
        <v>610</v>
      </c>
      <c r="I124" s="10">
        <f>INDEX(DB!$F:$Q,MATCH($B124,DB!$E:$E,0),7)</f>
        <v>520</v>
      </c>
      <c r="J124" s="10">
        <f>INDEX(DB!$F:$Q,MATCH($B124,DB!$E:$E,0),8)</f>
        <v>430</v>
      </c>
      <c r="K124" s="10">
        <f>INDEX(DB!$F:$Q,MATCH($B124,DB!$E:$E,0),9)</f>
        <v>350</v>
      </c>
      <c r="L124" s="10">
        <f>INDEX(DB!$F:$Q,MATCH($B124,DB!$E:$E,0),10)</f>
        <v>260</v>
      </c>
      <c r="M124" s="10">
        <f>INDEX(DB!$F:$Q,MATCH($B124,DB!$E:$E,0),11)</f>
        <v>170</v>
      </c>
      <c r="N124" s="10">
        <f>INDEX(DB!$F:$Q,MATCH($B124,DB!$E:$E,0),12)</f>
        <v>90</v>
      </c>
    </row>
    <row r="125" spans="1:14">
      <c r="B125" s="9" t="s">
        <v>303</v>
      </c>
      <c r="C125" s="10">
        <f>INDEX(DB!$F:$Q,MATCH($B125,DB!$E:$E,0),1)</f>
        <v>2190</v>
      </c>
      <c r="D125" s="10">
        <f>INDEX(DB!$F:$Q,MATCH($B125,DB!$E:$E,0),2)</f>
        <v>2010</v>
      </c>
      <c r="E125" s="10">
        <f>INDEX(DB!$F:$Q,MATCH($B125,DB!$E:$E,0),3)</f>
        <v>1830</v>
      </c>
      <c r="F125" s="10">
        <f>INDEX(DB!$F:$Q,MATCH($B125,DB!$E:$E,0),4)</f>
        <v>1640</v>
      </c>
      <c r="G125" s="10">
        <f>INDEX(DB!$F:$Q,MATCH($B125,DB!$E:$E,0),5)</f>
        <v>1460</v>
      </c>
      <c r="H125" s="10">
        <f>INDEX(DB!$F:$Q,MATCH($B125,DB!$E:$E,0),6)</f>
        <v>1280</v>
      </c>
      <c r="I125" s="10">
        <f>INDEX(DB!$F:$Q,MATCH($B125,DB!$E:$E,0),7)</f>
        <v>1100</v>
      </c>
      <c r="J125" s="10">
        <f>INDEX(DB!$F:$Q,MATCH($B125,DB!$E:$E,0),8)</f>
        <v>910</v>
      </c>
      <c r="K125" s="10">
        <f>INDEX(DB!$F:$Q,MATCH($B125,DB!$E:$E,0),9)</f>
        <v>730</v>
      </c>
      <c r="L125" s="10">
        <f>INDEX(DB!$F:$Q,MATCH($B125,DB!$E:$E,0),10)</f>
        <v>550</v>
      </c>
      <c r="M125" s="10">
        <f>INDEX(DB!$F:$Q,MATCH($B125,DB!$E:$E,0),11)</f>
        <v>370</v>
      </c>
      <c r="N125" s="10">
        <f>INDEX(DB!$F:$Q,MATCH($B125,DB!$E:$E,0),12)</f>
        <v>180</v>
      </c>
    </row>
    <row r="126" spans="1:14">
      <c r="B126" s="9" t="s">
        <v>304</v>
      </c>
      <c r="C126" s="10">
        <f>INDEX(DB!$F:$Q,MATCH($B126,DB!$E:$E,0),1)</f>
        <v>3650</v>
      </c>
      <c r="D126" s="10">
        <f>INDEX(DB!$F:$Q,MATCH($B126,DB!$E:$E,0),2)</f>
        <v>3350</v>
      </c>
      <c r="E126" s="10">
        <f>INDEX(DB!$F:$Q,MATCH($B126,DB!$E:$E,0),3)</f>
        <v>3040</v>
      </c>
      <c r="F126" s="10">
        <f>INDEX(DB!$F:$Q,MATCH($B126,DB!$E:$E,0),4)</f>
        <v>2740</v>
      </c>
      <c r="G126" s="10">
        <f>INDEX(DB!$F:$Q,MATCH($B126,DB!$E:$E,0),5)</f>
        <v>2430</v>
      </c>
      <c r="H126" s="10">
        <f>INDEX(DB!$F:$Q,MATCH($B126,DB!$E:$E,0),6)</f>
        <v>2130</v>
      </c>
      <c r="I126" s="10">
        <f>INDEX(DB!$F:$Q,MATCH($B126,DB!$E:$E,0),7)</f>
        <v>1830</v>
      </c>
      <c r="J126" s="10">
        <f>INDEX(DB!$F:$Q,MATCH($B126,DB!$E:$E,0),8)</f>
        <v>1520</v>
      </c>
      <c r="K126" s="10">
        <f>INDEX(DB!$F:$Q,MATCH($B126,DB!$E:$E,0),9)</f>
        <v>1220</v>
      </c>
      <c r="L126" s="10">
        <f>INDEX(DB!$F:$Q,MATCH($B126,DB!$E:$E,0),10)</f>
        <v>910</v>
      </c>
      <c r="M126" s="10">
        <f>INDEX(DB!$F:$Q,MATCH($B126,DB!$E:$E,0),11)</f>
        <v>610</v>
      </c>
      <c r="N126" s="10">
        <f>INDEX(DB!$F:$Q,MATCH($B126,DB!$E:$E,0),12)</f>
        <v>300</v>
      </c>
    </row>
    <row r="127" spans="1:14">
      <c r="B127" s="9" t="s">
        <v>305</v>
      </c>
      <c r="C127" s="10">
        <f>INDEX(DB!$F:$Q,MATCH($B127,DB!$E:$E,0),1)</f>
        <v>5340</v>
      </c>
      <c r="D127" s="10">
        <f>INDEX(DB!$F:$Q,MATCH($B127,DB!$E:$E,0),2)</f>
        <v>4900</v>
      </c>
      <c r="E127" s="10">
        <f>INDEX(DB!$F:$Q,MATCH($B127,DB!$E:$E,0),3)</f>
        <v>4450</v>
      </c>
      <c r="F127" s="10">
        <f>INDEX(DB!$F:$Q,MATCH($B127,DB!$E:$E,0),4)</f>
        <v>4010</v>
      </c>
      <c r="G127" s="10">
        <f>INDEX(DB!$F:$Q,MATCH($B127,DB!$E:$E,0),5)</f>
        <v>3560</v>
      </c>
      <c r="H127" s="10">
        <f>INDEX(DB!$F:$Q,MATCH($B127,DB!$E:$E,0),6)</f>
        <v>3120</v>
      </c>
      <c r="I127" s="10">
        <f>INDEX(DB!$F:$Q,MATCH($B127,DB!$E:$E,0),7)</f>
        <v>2670</v>
      </c>
      <c r="J127" s="10">
        <f>INDEX(DB!$F:$Q,MATCH($B127,DB!$E:$E,0),8)</f>
        <v>2230</v>
      </c>
      <c r="K127" s="10">
        <f>INDEX(DB!$F:$Q,MATCH($B127,DB!$E:$E,0),9)</f>
        <v>1780</v>
      </c>
      <c r="L127" s="10">
        <f>INDEX(DB!$F:$Q,MATCH($B127,DB!$E:$E,0),10)</f>
        <v>1340</v>
      </c>
      <c r="M127" s="10">
        <f>INDEX(DB!$F:$Q,MATCH($B127,DB!$E:$E,0),11)</f>
        <v>890</v>
      </c>
      <c r="N127" s="10">
        <f>INDEX(DB!$F:$Q,MATCH($B127,DB!$E:$E,0),12)</f>
        <v>450</v>
      </c>
    </row>
    <row r="128" spans="1:14">
      <c r="B128" s="9" t="s">
        <v>306</v>
      </c>
      <c r="C128" s="10">
        <f>INDEX(DB!$F:$Q,MATCH($B128,DB!$E:$E,0),1)</f>
        <v>5870</v>
      </c>
      <c r="D128" s="10">
        <f>INDEX(DB!$F:$Q,MATCH($B128,DB!$E:$E,0),2)</f>
        <v>5380</v>
      </c>
      <c r="E128" s="10">
        <f>INDEX(DB!$F:$Q,MATCH($B128,DB!$E:$E,0),3)</f>
        <v>4890</v>
      </c>
      <c r="F128" s="10">
        <f>INDEX(DB!$F:$Q,MATCH($B128,DB!$E:$E,0),4)</f>
        <v>4400</v>
      </c>
      <c r="G128" s="10">
        <f>INDEX(DB!$F:$Q,MATCH($B128,DB!$E:$E,0),5)</f>
        <v>3910</v>
      </c>
      <c r="H128" s="10">
        <f>INDEX(DB!$F:$Q,MATCH($B128,DB!$E:$E,0),6)</f>
        <v>3420</v>
      </c>
      <c r="I128" s="10">
        <f>INDEX(DB!$F:$Q,MATCH($B128,DB!$E:$E,0),7)</f>
        <v>2940</v>
      </c>
      <c r="J128" s="10">
        <f>INDEX(DB!$F:$Q,MATCH($B128,DB!$E:$E,0),8)</f>
        <v>2450</v>
      </c>
      <c r="K128" s="10">
        <f>INDEX(DB!$F:$Q,MATCH($B128,DB!$E:$E,0),9)</f>
        <v>1960</v>
      </c>
      <c r="L128" s="10">
        <f>INDEX(DB!$F:$Q,MATCH($B128,DB!$E:$E,0),10)</f>
        <v>1470</v>
      </c>
      <c r="M128" s="10">
        <f>INDEX(DB!$F:$Q,MATCH($B128,DB!$E:$E,0),11)</f>
        <v>980</v>
      </c>
      <c r="N128" s="10">
        <f>INDEX(DB!$F:$Q,MATCH($B128,DB!$E:$E,0),12)</f>
        <v>490</v>
      </c>
    </row>
    <row r="129" spans="1:14">
      <c r="B129" s="9" t="s">
        <v>307</v>
      </c>
      <c r="C129" s="10">
        <f>INDEX(DB!$F:$Q,MATCH($B129,DB!$E:$E,0),1)</f>
        <v>5260</v>
      </c>
      <c r="D129" s="10">
        <f>INDEX(DB!$F:$Q,MATCH($B129,DB!$E:$E,0),2)</f>
        <v>4820</v>
      </c>
      <c r="E129" s="10">
        <f>INDEX(DB!$F:$Q,MATCH($B129,DB!$E:$E,0),3)</f>
        <v>4380</v>
      </c>
      <c r="F129" s="10">
        <f>INDEX(DB!$F:$Q,MATCH($B129,DB!$E:$E,0),4)</f>
        <v>3950</v>
      </c>
      <c r="G129" s="10">
        <f>INDEX(DB!$F:$Q,MATCH($B129,DB!$E:$E,0),5)</f>
        <v>3510</v>
      </c>
      <c r="H129" s="10">
        <f>INDEX(DB!$F:$Q,MATCH($B129,DB!$E:$E,0),6)</f>
        <v>3070</v>
      </c>
      <c r="I129" s="10">
        <f>INDEX(DB!$F:$Q,MATCH($B129,DB!$E:$E,0),7)</f>
        <v>2630</v>
      </c>
      <c r="J129" s="10">
        <f>INDEX(DB!$F:$Q,MATCH($B129,DB!$E:$E,0),8)</f>
        <v>2190</v>
      </c>
      <c r="K129" s="10">
        <f>INDEX(DB!$F:$Q,MATCH($B129,DB!$E:$E,0),9)</f>
        <v>1750</v>
      </c>
      <c r="L129" s="10">
        <f>INDEX(DB!$F:$Q,MATCH($B129,DB!$E:$E,0),10)</f>
        <v>1320</v>
      </c>
      <c r="M129" s="10">
        <f>INDEX(DB!$F:$Q,MATCH($B129,DB!$E:$E,0),11)</f>
        <v>880</v>
      </c>
      <c r="N129" s="10">
        <f>INDEX(DB!$F:$Q,MATCH($B129,DB!$E:$E,0),12)</f>
        <v>440</v>
      </c>
    </row>
    <row r="130" spans="1:14">
      <c r="B130" s="9" t="s">
        <v>308</v>
      </c>
      <c r="C130" s="10">
        <f>INDEX(DB!$F:$Q,MATCH($B130,DB!$E:$E,0),1)</f>
        <v>5620</v>
      </c>
      <c r="D130" s="10">
        <f>INDEX(DB!$F:$Q,MATCH($B130,DB!$E:$E,0),2)</f>
        <v>5150</v>
      </c>
      <c r="E130" s="10">
        <f>INDEX(DB!$F:$Q,MATCH($B130,DB!$E:$E,0),3)</f>
        <v>4680</v>
      </c>
      <c r="F130" s="10">
        <f>INDEX(DB!$F:$Q,MATCH($B130,DB!$E:$E,0),4)</f>
        <v>4220</v>
      </c>
      <c r="G130" s="10">
        <f>INDEX(DB!$F:$Q,MATCH($B130,DB!$E:$E,0),5)</f>
        <v>3750</v>
      </c>
      <c r="H130" s="10">
        <f>INDEX(DB!$F:$Q,MATCH($B130,DB!$E:$E,0),6)</f>
        <v>3280</v>
      </c>
      <c r="I130" s="10">
        <f>INDEX(DB!$F:$Q,MATCH($B130,DB!$E:$E,0),7)</f>
        <v>2810</v>
      </c>
      <c r="J130" s="10">
        <f>INDEX(DB!$F:$Q,MATCH($B130,DB!$E:$E,0),8)</f>
        <v>2340</v>
      </c>
      <c r="K130" s="10">
        <f>INDEX(DB!$F:$Q,MATCH($B130,DB!$E:$E,0),9)</f>
        <v>1870</v>
      </c>
      <c r="L130" s="10">
        <f>INDEX(DB!$F:$Q,MATCH($B130,DB!$E:$E,0),10)</f>
        <v>1410</v>
      </c>
      <c r="M130" s="10">
        <f>INDEX(DB!$F:$Q,MATCH($B130,DB!$E:$E,0),11)</f>
        <v>940</v>
      </c>
      <c r="N130" s="10">
        <f>INDEX(DB!$F:$Q,MATCH($B130,DB!$E:$E,0),12)</f>
        <v>470</v>
      </c>
    </row>
    <row r="131" spans="1:14">
      <c r="B131" s="9" t="s">
        <v>309</v>
      </c>
      <c r="C131" s="10">
        <f>INDEX(DB!$F:$Q,MATCH($B131,DB!$E:$E,0),1)</f>
        <v>6980</v>
      </c>
      <c r="D131" s="10">
        <f>INDEX(DB!$F:$Q,MATCH($B131,DB!$E:$E,0),2)</f>
        <v>6400</v>
      </c>
      <c r="E131" s="10">
        <f>INDEX(DB!$F:$Q,MATCH($B131,DB!$E:$E,0),3)</f>
        <v>5820</v>
      </c>
      <c r="F131" s="10">
        <f>INDEX(DB!$F:$Q,MATCH($B131,DB!$E:$E,0),4)</f>
        <v>5240</v>
      </c>
      <c r="G131" s="10">
        <f>INDEX(DB!$F:$Q,MATCH($B131,DB!$E:$E,0),5)</f>
        <v>4650</v>
      </c>
      <c r="H131" s="10">
        <f>INDEX(DB!$F:$Q,MATCH($B131,DB!$E:$E,0),6)</f>
        <v>4070</v>
      </c>
      <c r="I131" s="10">
        <f>INDEX(DB!$F:$Q,MATCH($B131,DB!$E:$E,0),7)</f>
        <v>3490</v>
      </c>
      <c r="J131" s="10">
        <f>INDEX(DB!$F:$Q,MATCH($B131,DB!$E:$E,0),8)</f>
        <v>2910</v>
      </c>
      <c r="K131" s="10">
        <f>INDEX(DB!$F:$Q,MATCH($B131,DB!$E:$E,0),9)</f>
        <v>2330</v>
      </c>
      <c r="L131" s="10">
        <f>INDEX(DB!$F:$Q,MATCH($B131,DB!$E:$E,0),10)</f>
        <v>1750</v>
      </c>
      <c r="M131" s="10">
        <f>INDEX(DB!$F:$Q,MATCH($B131,DB!$E:$E,0),11)</f>
        <v>1160</v>
      </c>
      <c r="N131" s="10">
        <f>INDEX(DB!$F:$Q,MATCH($B131,DB!$E:$E,0),12)</f>
        <v>580</v>
      </c>
    </row>
    <row r="132" spans="1:14">
      <c r="B132" s="9" t="s">
        <v>310</v>
      </c>
      <c r="C132" s="10">
        <f>INDEX(DB!$F:$Q,MATCH($B132,DB!$E:$E,0),1)</f>
        <v>9320</v>
      </c>
      <c r="D132" s="10">
        <f>INDEX(DB!$F:$Q,MATCH($B132,DB!$E:$E,0),2)</f>
        <v>8540</v>
      </c>
      <c r="E132" s="10">
        <f>INDEX(DB!$F:$Q,MATCH($B132,DB!$E:$E,0),3)</f>
        <v>7770</v>
      </c>
      <c r="F132" s="10">
        <f>INDEX(DB!$F:$Q,MATCH($B132,DB!$E:$E,0),4)</f>
        <v>6990</v>
      </c>
      <c r="G132" s="10">
        <f>INDEX(DB!$F:$Q,MATCH($B132,DB!$E:$E,0),5)</f>
        <v>6210</v>
      </c>
      <c r="H132" s="10">
        <f>INDEX(DB!$F:$Q,MATCH($B132,DB!$E:$E,0),6)</f>
        <v>5440</v>
      </c>
      <c r="I132" s="10">
        <f>INDEX(DB!$F:$Q,MATCH($B132,DB!$E:$E,0),7)</f>
        <v>4660</v>
      </c>
      <c r="J132" s="10">
        <f>INDEX(DB!$F:$Q,MATCH($B132,DB!$E:$E,0),8)</f>
        <v>3880</v>
      </c>
      <c r="K132" s="10">
        <f>INDEX(DB!$F:$Q,MATCH($B132,DB!$E:$E,0),9)</f>
        <v>3110</v>
      </c>
      <c r="L132" s="10">
        <f>INDEX(DB!$F:$Q,MATCH($B132,DB!$E:$E,0),10)</f>
        <v>2330</v>
      </c>
      <c r="M132" s="10">
        <f>INDEX(DB!$F:$Q,MATCH($B132,DB!$E:$E,0),11)</f>
        <v>1550</v>
      </c>
      <c r="N132" s="10">
        <f>INDEX(DB!$F:$Q,MATCH($B132,DB!$E:$E,0),12)</f>
        <v>780</v>
      </c>
    </row>
    <row r="133" spans="1:14">
      <c r="B133" s="9" t="s">
        <v>311</v>
      </c>
      <c r="C133" s="10">
        <f>INDEX(DB!$F:$Q,MATCH($B133,DB!$E:$E,0),1)</f>
        <v>12650</v>
      </c>
      <c r="D133" s="10">
        <f>INDEX(DB!$F:$Q,MATCH($B133,DB!$E:$E,0),2)</f>
        <v>11600</v>
      </c>
      <c r="E133" s="10">
        <f>INDEX(DB!$F:$Q,MATCH($B133,DB!$E:$E,0),3)</f>
        <v>10540</v>
      </c>
      <c r="F133" s="10">
        <f>INDEX(DB!$F:$Q,MATCH($B133,DB!$E:$E,0),4)</f>
        <v>9490</v>
      </c>
      <c r="G133" s="10">
        <f>INDEX(DB!$F:$Q,MATCH($B133,DB!$E:$E,0),5)</f>
        <v>8430</v>
      </c>
      <c r="H133" s="10">
        <f>INDEX(DB!$F:$Q,MATCH($B133,DB!$E:$E,0),6)</f>
        <v>7380</v>
      </c>
      <c r="I133" s="10">
        <f>INDEX(DB!$F:$Q,MATCH($B133,DB!$E:$E,0),7)</f>
        <v>6330</v>
      </c>
      <c r="J133" s="10">
        <f>INDEX(DB!$F:$Q,MATCH($B133,DB!$E:$E,0),8)</f>
        <v>5270</v>
      </c>
      <c r="K133" s="10">
        <f>INDEX(DB!$F:$Q,MATCH($B133,DB!$E:$E,0),9)</f>
        <v>4220</v>
      </c>
      <c r="L133" s="10">
        <f>INDEX(DB!$F:$Q,MATCH($B133,DB!$E:$E,0),10)</f>
        <v>3160</v>
      </c>
      <c r="M133" s="10">
        <f>INDEX(DB!$F:$Q,MATCH($B133,DB!$E:$E,0),11)</f>
        <v>2110</v>
      </c>
      <c r="N133" s="10">
        <f>INDEX(DB!$F:$Q,MATCH($B133,DB!$E:$E,0),12)</f>
        <v>1050</v>
      </c>
    </row>
    <row r="134" spans="1:14">
      <c r="B134" s="9" t="s">
        <v>312</v>
      </c>
      <c r="C134" s="10">
        <f>INDEX(DB!$F:$Q,MATCH($B134,DB!$E:$E,0),1)</f>
        <v>14670</v>
      </c>
      <c r="D134" s="10">
        <f>INDEX(DB!$F:$Q,MATCH($B134,DB!$E:$E,0),2)</f>
        <v>13450</v>
      </c>
      <c r="E134" s="10">
        <f>INDEX(DB!$F:$Q,MATCH($B134,DB!$E:$E,0),3)</f>
        <v>12230</v>
      </c>
      <c r="F134" s="10">
        <f>INDEX(DB!$F:$Q,MATCH($B134,DB!$E:$E,0),4)</f>
        <v>11000</v>
      </c>
      <c r="G134" s="10">
        <f>INDEX(DB!$F:$Q,MATCH($B134,DB!$E:$E,0),5)</f>
        <v>9780</v>
      </c>
      <c r="H134" s="10">
        <f>INDEX(DB!$F:$Q,MATCH($B134,DB!$E:$E,0),6)</f>
        <v>8560</v>
      </c>
      <c r="I134" s="10">
        <f>INDEX(DB!$F:$Q,MATCH($B134,DB!$E:$E,0),7)</f>
        <v>7340</v>
      </c>
      <c r="J134" s="10">
        <f>INDEX(DB!$F:$Q,MATCH($B134,DB!$E:$E,0),8)</f>
        <v>6110</v>
      </c>
      <c r="K134" s="10">
        <f>INDEX(DB!$F:$Q,MATCH($B134,DB!$E:$E,0),9)</f>
        <v>4890</v>
      </c>
      <c r="L134" s="10">
        <f>INDEX(DB!$F:$Q,MATCH($B134,DB!$E:$E,0),10)</f>
        <v>3670</v>
      </c>
      <c r="M134" s="10">
        <f>INDEX(DB!$F:$Q,MATCH($B134,DB!$E:$E,0),11)</f>
        <v>2450</v>
      </c>
      <c r="N134" s="10">
        <f>INDEX(DB!$F:$Q,MATCH($B134,DB!$E:$E,0),12)</f>
        <v>1220</v>
      </c>
    </row>
    <row r="135" spans="1:14">
      <c r="B135" s="9" t="s">
        <v>313</v>
      </c>
      <c r="C135" s="10">
        <f>INDEX(DB!$F:$Q,MATCH($B135,DB!$E:$E,0),1)</f>
        <v>15380</v>
      </c>
      <c r="D135" s="10">
        <f>INDEX(DB!$F:$Q,MATCH($B135,DB!$E:$E,0),2)</f>
        <v>14100</v>
      </c>
      <c r="E135" s="10">
        <f>INDEX(DB!$F:$Q,MATCH($B135,DB!$E:$E,0),3)</f>
        <v>12820</v>
      </c>
      <c r="F135" s="10">
        <f>INDEX(DB!$F:$Q,MATCH($B135,DB!$E:$E,0),4)</f>
        <v>11540</v>
      </c>
      <c r="G135" s="10">
        <f>INDEX(DB!$F:$Q,MATCH($B135,DB!$E:$E,0),5)</f>
        <v>10250</v>
      </c>
      <c r="H135" s="10">
        <f>INDEX(DB!$F:$Q,MATCH($B135,DB!$E:$E,0),6)</f>
        <v>8970</v>
      </c>
      <c r="I135" s="10">
        <f>INDEX(DB!$F:$Q,MATCH($B135,DB!$E:$E,0),7)</f>
        <v>7690</v>
      </c>
      <c r="J135" s="10">
        <f>INDEX(DB!$F:$Q,MATCH($B135,DB!$E:$E,0),8)</f>
        <v>6410</v>
      </c>
      <c r="K135" s="10">
        <f>INDEX(DB!$F:$Q,MATCH($B135,DB!$E:$E,0),9)</f>
        <v>5130</v>
      </c>
      <c r="L135" s="10">
        <f>INDEX(DB!$F:$Q,MATCH($B135,DB!$E:$E,0),10)</f>
        <v>3850</v>
      </c>
      <c r="M135" s="10">
        <f>INDEX(DB!$F:$Q,MATCH($B135,DB!$E:$E,0),11)</f>
        <v>2560</v>
      </c>
      <c r="N135" s="10">
        <f>INDEX(DB!$F:$Q,MATCH($B135,DB!$E:$E,0),12)</f>
        <v>1280</v>
      </c>
    </row>
    <row r="136" spans="1:14">
      <c r="B136" s="9" t="s">
        <v>314</v>
      </c>
      <c r="C136" s="10">
        <f>INDEX(DB!$F:$Q,MATCH($B136,DB!$E:$E,0),1)</f>
        <v>20490</v>
      </c>
      <c r="D136" s="10">
        <f>INDEX(DB!$F:$Q,MATCH($B136,DB!$E:$E,0),2)</f>
        <v>18780</v>
      </c>
      <c r="E136" s="10">
        <f>INDEX(DB!$F:$Q,MATCH($B136,DB!$E:$E,0),3)</f>
        <v>17080</v>
      </c>
      <c r="F136" s="10">
        <f>INDEX(DB!$F:$Q,MATCH($B136,DB!$E:$E,0),4)</f>
        <v>15370</v>
      </c>
      <c r="G136" s="10">
        <f>INDEX(DB!$F:$Q,MATCH($B136,DB!$E:$E,0),5)</f>
        <v>13660</v>
      </c>
      <c r="H136" s="10">
        <f>INDEX(DB!$F:$Q,MATCH($B136,DB!$E:$E,0),6)</f>
        <v>11950</v>
      </c>
      <c r="I136" s="10">
        <f>INDEX(DB!$F:$Q,MATCH($B136,DB!$E:$E,0),7)</f>
        <v>10250</v>
      </c>
      <c r="J136" s="10">
        <f>INDEX(DB!$F:$Q,MATCH($B136,DB!$E:$E,0),8)</f>
        <v>8540</v>
      </c>
      <c r="K136" s="10">
        <f>INDEX(DB!$F:$Q,MATCH($B136,DB!$E:$E,0),9)</f>
        <v>6830</v>
      </c>
      <c r="L136" s="10">
        <f>INDEX(DB!$F:$Q,MATCH($B136,DB!$E:$E,0),10)</f>
        <v>5120</v>
      </c>
      <c r="M136" s="10">
        <f>INDEX(DB!$F:$Q,MATCH($B136,DB!$E:$E,0),11)</f>
        <v>3420</v>
      </c>
      <c r="N136" s="10">
        <f>INDEX(DB!$F:$Q,MATCH($B136,DB!$E:$E,0),12)</f>
        <v>1710</v>
      </c>
    </row>
    <row r="137" spans="1:14">
      <c r="B137" s="9" t="s">
        <v>315</v>
      </c>
      <c r="C137" s="10">
        <f>INDEX(DB!$F:$Q,MATCH($B137,DB!$E:$E,0),1)</f>
        <v>33010</v>
      </c>
      <c r="D137" s="10">
        <f>INDEX(DB!$F:$Q,MATCH($B137,DB!$E:$E,0),2)</f>
        <v>30260</v>
      </c>
      <c r="E137" s="10">
        <f>INDEX(DB!$F:$Q,MATCH($B137,DB!$E:$E,0),3)</f>
        <v>27510</v>
      </c>
      <c r="F137" s="10">
        <f>INDEX(DB!$F:$Q,MATCH($B137,DB!$E:$E,0),4)</f>
        <v>24760</v>
      </c>
      <c r="G137" s="10">
        <f>INDEX(DB!$F:$Q,MATCH($B137,DB!$E:$E,0),5)</f>
        <v>22010</v>
      </c>
      <c r="H137" s="10">
        <f>INDEX(DB!$F:$Q,MATCH($B137,DB!$E:$E,0),6)</f>
        <v>19260</v>
      </c>
      <c r="I137" s="10">
        <f>INDEX(DB!$F:$Q,MATCH($B137,DB!$E:$E,0),7)</f>
        <v>16510</v>
      </c>
      <c r="J137" s="10">
        <f>INDEX(DB!$F:$Q,MATCH($B137,DB!$E:$E,0),8)</f>
        <v>13750</v>
      </c>
      <c r="K137" s="10">
        <f>INDEX(DB!$F:$Q,MATCH($B137,DB!$E:$E,0),9)</f>
        <v>11000</v>
      </c>
      <c r="L137" s="10">
        <f>INDEX(DB!$F:$Q,MATCH($B137,DB!$E:$E,0),10)</f>
        <v>8250</v>
      </c>
      <c r="M137" s="10">
        <f>INDEX(DB!$F:$Q,MATCH($B137,DB!$E:$E,0),11)</f>
        <v>5500</v>
      </c>
      <c r="N137" s="10">
        <f>INDEX(DB!$F:$Q,MATCH($B137,DB!$E:$E,0),12)</f>
        <v>2750</v>
      </c>
    </row>
    <row r="138" spans="1:14">
      <c r="B138" s="9" t="s">
        <v>316</v>
      </c>
      <c r="C138" s="10">
        <f>INDEX(DB!$F:$Q,MATCH($B138,DB!$E:$E,0),1)</f>
        <v>39660</v>
      </c>
      <c r="D138" s="10">
        <f>INDEX(DB!$F:$Q,MATCH($B138,DB!$E:$E,0),2)</f>
        <v>36360</v>
      </c>
      <c r="E138" s="10">
        <f>INDEX(DB!$F:$Q,MATCH($B138,DB!$E:$E,0),3)</f>
        <v>33050</v>
      </c>
      <c r="F138" s="10">
        <f>INDEX(DB!$F:$Q,MATCH($B138,DB!$E:$E,0),4)</f>
        <v>29750</v>
      </c>
      <c r="G138" s="10">
        <f>INDEX(DB!$F:$Q,MATCH($B138,DB!$E:$E,0),5)</f>
        <v>26440</v>
      </c>
      <c r="H138" s="10">
        <f>INDEX(DB!$F:$Q,MATCH($B138,DB!$E:$E,0),6)</f>
        <v>23140</v>
      </c>
      <c r="I138" s="10">
        <f>INDEX(DB!$F:$Q,MATCH($B138,DB!$E:$E,0),7)</f>
        <v>19830</v>
      </c>
      <c r="J138" s="10">
        <f>INDEX(DB!$F:$Q,MATCH($B138,DB!$E:$E,0),8)</f>
        <v>16530</v>
      </c>
      <c r="K138" s="10">
        <f>INDEX(DB!$F:$Q,MATCH($B138,DB!$E:$E,0),9)</f>
        <v>13220</v>
      </c>
      <c r="L138" s="10">
        <f>INDEX(DB!$F:$Q,MATCH($B138,DB!$E:$E,0),10)</f>
        <v>9920</v>
      </c>
      <c r="M138" s="10">
        <f>INDEX(DB!$F:$Q,MATCH($B138,DB!$E:$E,0),11)</f>
        <v>6610</v>
      </c>
      <c r="N138" s="10">
        <f>INDEX(DB!$F:$Q,MATCH($B138,DB!$E:$E,0),12)</f>
        <v>3310</v>
      </c>
    </row>
    <row r="139" spans="1:14">
      <c r="B139" s="9" t="s">
        <v>317</v>
      </c>
      <c r="C139" s="10">
        <f>INDEX(DB!$F:$Q,MATCH($B139,DB!$E:$E,0),1)</f>
        <v>63520</v>
      </c>
      <c r="D139" s="10">
        <f>INDEX(DB!$F:$Q,MATCH($B139,DB!$E:$E,0),2)</f>
        <v>58230</v>
      </c>
      <c r="E139" s="10">
        <f>INDEX(DB!$F:$Q,MATCH($B139,DB!$E:$E,0),3)</f>
        <v>52930</v>
      </c>
      <c r="F139" s="10">
        <f>INDEX(DB!$F:$Q,MATCH($B139,DB!$E:$E,0),4)</f>
        <v>47640</v>
      </c>
      <c r="G139" s="10">
        <f>INDEX(DB!$F:$Q,MATCH($B139,DB!$E:$E,0),5)</f>
        <v>42350</v>
      </c>
      <c r="H139" s="10">
        <f>INDEX(DB!$F:$Q,MATCH($B139,DB!$E:$E,0),6)</f>
        <v>37050</v>
      </c>
      <c r="I139" s="10">
        <f>INDEX(DB!$F:$Q,MATCH($B139,DB!$E:$E,0),7)</f>
        <v>31760</v>
      </c>
      <c r="J139" s="10">
        <f>INDEX(DB!$F:$Q,MATCH($B139,DB!$E:$E,0),8)</f>
        <v>26470</v>
      </c>
      <c r="K139" s="10">
        <f>INDEX(DB!$F:$Q,MATCH($B139,DB!$E:$E,0),9)</f>
        <v>21170</v>
      </c>
      <c r="L139" s="10">
        <f>INDEX(DB!$F:$Q,MATCH($B139,DB!$E:$E,0),10)</f>
        <v>15880</v>
      </c>
      <c r="M139" s="10">
        <f>INDEX(DB!$F:$Q,MATCH($B139,DB!$E:$E,0),11)</f>
        <v>10590</v>
      </c>
      <c r="N139" s="10">
        <f>INDEX(DB!$F:$Q,MATCH($B139,DB!$E:$E,0),12)</f>
        <v>5290</v>
      </c>
    </row>
    <row r="140" spans="1:14">
      <c r="A140" s="9" t="s">
        <v>318</v>
      </c>
      <c r="B140" s="155">
        <v>111</v>
      </c>
      <c r="C140" s="10">
        <f>INDEX(DB!$F:$Q,MATCH($B140,DB!$E:$E,0),1)</f>
        <v>360</v>
      </c>
      <c r="D140" s="10">
        <f>INDEX(DB!$F:$Q,MATCH($B140,DB!$E:$E,0),2)</f>
        <v>330</v>
      </c>
      <c r="E140" s="10">
        <f>INDEX(DB!$F:$Q,MATCH($B140,DB!$E:$E,0),3)</f>
        <v>300</v>
      </c>
      <c r="F140" s="10">
        <f>INDEX(DB!$F:$Q,MATCH($B140,DB!$E:$E,0),4)</f>
        <v>270</v>
      </c>
      <c r="G140" s="10">
        <f>INDEX(DB!$F:$Q,MATCH($B140,DB!$E:$E,0),5)</f>
        <v>240</v>
      </c>
      <c r="H140" s="10">
        <f>INDEX(DB!$F:$Q,MATCH($B140,DB!$E:$E,0),6)</f>
        <v>210</v>
      </c>
      <c r="I140" s="10">
        <f>INDEX(DB!$F:$Q,MATCH($B140,DB!$E:$E,0),7)</f>
        <v>180</v>
      </c>
      <c r="J140" s="10">
        <f>INDEX(DB!$F:$Q,MATCH($B140,DB!$E:$E,0),8)</f>
        <v>150</v>
      </c>
      <c r="K140" s="10">
        <f>INDEX(DB!$F:$Q,MATCH($B140,DB!$E:$E,0),9)</f>
        <v>120</v>
      </c>
      <c r="L140" s="10">
        <f>INDEX(DB!$F:$Q,MATCH($B140,DB!$E:$E,0),10)</f>
        <v>90</v>
      </c>
      <c r="M140" s="10">
        <f>INDEX(DB!$F:$Q,MATCH($B140,DB!$E:$E,0),11)</f>
        <v>60</v>
      </c>
      <c r="N140" s="10">
        <f>INDEX(DB!$F:$Q,MATCH($B140,DB!$E:$E,0),12)</f>
        <v>30</v>
      </c>
    </row>
    <row r="141" spans="1:14">
      <c r="A141" s="9" t="s">
        <v>225</v>
      </c>
      <c r="B141" s="9" t="s">
        <v>359</v>
      </c>
      <c r="C141" s="10">
        <f>INDEX(DB!$F:$Q,MATCH($B141,DB!$E:$E,0),1)</f>
        <v>1150</v>
      </c>
      <c r="D141" s="10">
        <f>INDEX(DB!$F:$Q,MATCH($B141,DB!$E:$E,0),2)</f>
        <v>1050</v>
      </c>
      <c r="E141" s="10">
        <f>INDEX(DB!$F:$Q,MATCH($B141,DB!$E:$E,0),3)</f>
        <v>960</v>
      </c>
      <c r="F141" s="10">
        <f>INDEX(DB!$F:$Q,MATCH($B141,DB!$E:$E,0),4)</f>
        <v>860</v>
      </c>
      <c r="G141" s="10">
        <f>INDEX(DB!$F:$Q,MATCH($B141,DB!$E:$E,0),5)</f>
        <v>770</v>
      </c>
      <c r="H141" s="10">
        <f>INDEX(DB!$F:$Q,MATCH($B141,DB!$E:$E,0),6)</f>
        <v>670</v>
      </c>
      <c r="I141" s="10">
        <f>INDEX(DB!$F:$Q,MATCH($B141,DB!$E:$E,0),7)</f>
        <v>580</v>
      </c>
      <c r="J141" s="10">
        <f>INDEX(DB!$F:$Q,MATCH($B141,DB!$E:$E,0),8)</f>
        <v>480</v>
      </c>
      <c r="K141" s="10">
        <f>INDEX(DB!$F:$Q,MATCH($B141,DB!$E:$E,0),9)</f>
        <v>380</v>
      </c>
      <c r="L141" s="10">
        <f>INDEX(DB!$F:$Q,MATCH($B141,DB!$E:$E,0),10)</f>
        <v>290</v>
      </c>
      <c r="M141" s="10">
        <f>INDEX(DB!$F:$Q,MATCH($B141,DB!$E:$E,0),11)</f>
        <v>190</v>
      </c>
      <c r="N141" s="10">
        <f>INDEX(DB!$F:$Q,MATCH($B141,DB!$E:$E,0),12)</f>
        <v>100</v>
      </c>
    </row>
    <row r="142" spans="1:14">
      <c r="A142" s="9" t="s">
        <v>319</v>
      </c>
      <c r="B142" s="9" t="s">
        <v>360</v>
      </c>
      <c r="C142" s="10">
        <f>INDEX(DB!$F:$Q,MATCH($B142,DB!$E:$E,0),1)</f>
        <v>150</v>
      </c>
      <c r="D142" s="10">
        <f>INDEX(DB!$F:$Q,MATCH($B142,DB!$E:$E,0),2)</f>
        <v>140</v>
      </c>
      <c r="E142" s="10">
        <f>INDEX(DB!$F:$Q,MATCH($B142,DB!$E:$E,0),3)</f>
        <v>130</v>
      </c>
      <c r="F142" s="10">
        <f>INDEX(DB!$F:$Q,MATCH($B142,DB!$E:$E,0),4)</f>
        <v>110</v>
      </c>
      <c r="G142" s="10">
        <f>INDEX(DB!$F:$Q,MATCH($B142,DB!$E:$E,0),5)</f>
        <v>100</v>
      </c>
      <c r="H142" s="10">
        <f>INDEX(DB!$F:$Q,MATCH($B142,DB!$E:$E,0),6)</f>
        <v>90</v>
      </c>
      <c r="I142" s="10">
        <f>INDEX(DB!$F:$Q,MATCH($B142,DB!$E:$E,0),7)</f>
        <v>80</v>
      </c>
      <c r="J142" s="10">
        <f>INDEX(DB!$F:$Q,MATCH($B142,DB!$E:$E,0),8)</f>
        <v>60</v>
      </c>
      <c r="K142" s="10">
        <f>INDEX(DB!$F:$Q,MATCH($B142,DB!$E:$E,0),9)</f>
        <v>50</v>
      </c>
      <c r="L142" s="10">
        <f>INDEX(DB!$F:$Q,MATCH($B142,DB!$E:$E,0),10)</f>
        <v>40</v>
      </c>
      <c r="M142" s="10">
        <f>INDEX(DB!$F:$Q,MATCH($B142,DB!$E:$E,0),11)</f>
        <v>30</v>
      </c>
      <c r="N142" s="10">
        <f>INDEX(DB!$F:$Q,MATCH($B142,DB!$E:$E,0),12)</f>
        <v>10</v>
      </c>
    </row>
    <row r="143" spans="1:14">
      <c r="A143" s="9" t="s">
        <v>320</v>
      </c>
      <c r="B143" s="9" t="s">
        <v>361</v>
      </c>
      <c r="C143" s="10">
        <f>INDEX(DB!$F:$Q,MATCH($B143,DB!$E:$E,0),1)</f>
        <v>260</v>
      </c>
      <c r="D143" s="10">
        <f>INDEX(DB!$F:$Q,MATCH($B143,DB!$E:$E,0),2)</f>
        <v>240</v>
      </c>
      <c r="E143" s="10">
        <f>INDEX(DB!$F:$Q,MATCH($B143,DB!$E:$E,0),3)</f>
        <v>220</v>
      </c>
      <c r="F143" s="10">
        <f>INDEX(DB!$F:$Q,MATCH($B143,DB!$E:$E,0),4)</f>
        <v>200</v>
      </c>
      <c r="G143" s="10">
        <f>INDEX(DB!$F:$Q,MATCH($B143,DB!$E:$E,0),5)</f>
        <v>170</v>
      </c>
      <c r="H143" s="10">
        <f>INDEX(DB!$F:$Q,MATCH($B143,DB!$E:$E,0),6)</f>
        <v>150</v>
      </c>
      <c r="I143" s="10">
        <f>INDEX(DB!$F:$Q,MATCH($B143,DB!$E:$E,0),7)</f>
        <v>130</v>
      </c>
      <c r="J143" s="10">
        <f>INDEX(DB!$F:$Q,MATCH($B143,DB!$E:$E,0),8)</f>
        <v>110</v>
      </c>
      <c r="K143" s="10">
        <f>INDEX(DB!$F:$Q,MATCH($B143,DB!$E:$E,0),9)</f>
        <v>90</v>
      </c>
      <c r="L143" s="10">
        <f>INDEX(DB!$F:$Q,MATCH($B143,DB!$E:$E,0),10)</f>
        <v>70</v>
      </c>
      <c r="M143" s="10">
        <f>INDEX(DB!$F:$Q,MATCH($B143,DB!$E:$E,0),11)</f>
        <v>40</v>
      </c>
      <c r="N143" s="10">
        <f>INDEX(DB!$F:$Q,MATCH($B143,DB!$E:$E,0),12)</f>
        <v>20</v>
      </c>
    </row>
    <row r="144" spans="1:14">
      <c r="A144" s="9" t="s">
        <v>321</v>
      </c>
      <c r="B144" s="9" t="s">
        <v>362</v>
      </c>
      <c r="C144" s="10">
        <f>INDEX(DB!$F:$Q,MATCH($B144,DB!$E:$E,0),1)</f>
        <v>570</v>
      </c>
      <c r="D144" s="10">
        <f>INDEX(DB!$F:$Q,MATCH($B144,DB!$E:$E,0),2)</f>
        <v>520</v>
      </c>
      <c r="E144" s="10">
        <f>INDEX(DB!$F:$Q,MATCH($B144,DB!$E:$E,0),3)</f>
        <v>480</v>
      </c>
      <c r="F144" s="10">
        <f>INDEX(DB!$F:$Q,MATCH($B144,DB!$E:$E,0),4)</f>
        <v>430</v>
      </c>
      <c r="G144" s="10">
        <f>INDEX(DB!$F:$Q,MATCH($B144,DB!$E:$E,0),5)</f>
        <v>380</v>
      </c>
      <c r="H144" s="10">
        <f>INDEX(DB!$F:$Q,MATCH($B144,DB!$E:$E,0),6)</f>
        <v>330</v>
      </c>
      <c r="I144" s="10">
        <f>INDEX(DB!$F:$Q,MATCH($B144,DB!$E:$E,0),7)</f>
        <v>290</v>
      </c>
      <c r="J144" s="10">
        <f>INDEX(DB!$F:$Q,MATCH($B144,DB!$E:$E,0),8)</f>
        <v>240</v>
      </c>
      <c r="K144" s="10">
        <f>INDEX(DB!$F:$Q,MATCH($B144,DB!$E:$E,0),9)</f>
        <v>190</v>
      </c>
      <c r="L144" s="10">
        <f>INDEX(DB!$F:$Q,MATCH($B144,DB!$E:$E,0),10)</f>
        <v>140</v>
      </c>
      <c r="M144" s="10">
        <f>INDEX(DB!$F:$Q,MATCH($B144,DB!$E:$E,0),11)</f>
        <v>100</v>
      </c>
      <c r="N144" s="10">
        <f>INDEX(DB!$F:$Q,MATCH($B144,DB!$E:$E,0),12)</f>
        <v>50</v>
      </c>
    </row>
    <row r="145" spans="1:14">
      <c r="A145" s="9" t="s">
        <v>322</v>
      </c>
      <c r="B145" s="9" t="s">
        <v>363</v>
      </c>
      <c r="C145" s="10">
        <f>INDEX(DB!$F:$Q,MATCH($B145,DB!$E:$E,0),1)</f>
        <v>880</v>
      </c>
      <c r="D145" s="10">
        <f>INDEX(DB!$F:$Q,MATCH($B145,DB!$E:$E,0),2)</f>
        <v>810</v>
      </c>
      <c r="E145" s="10">
        <f>INDEX(DB!$F:$Q,MATCH($B145,DB!$E:$E,0),3)</f>
        <v>730</v>
      </c>
      <c r="F145" s="10">
        <f>INDEX(DB!$F:$Q,MATCH($B145,DB!$E:$E,0),4)</f>
        <v>660</v>
      </c>
      <c r="G145" s="10">
        <f>INDEX(DB!$F:$Q,MATCH($B145,DB!$E:$E,0),5)</f>
        <v>590</v>
      </c>
      <c r="H145" s="10">
        <f>INDEX(DB!$F:$Q,MATCH($B145,DB!$E:$E,0),6)</f>
        <v>510</v>
      </c>
      <c r="I145" s="10">
        <f>INDEX(DB!$F:$Q,MATCH($B145,DB!$E:$E,0),7)</f>
        <v>440</v>
      </c>
      <c r="J145" s="10">
        <f>INDEX(DB!$F:$Q,MATCH($B145,DB!$E:$E,0),8)</f>
        <v>370</v>
      </c>
      <c r="K145" s="10">
        <f>INDEX(DB!$F:$Q,MATCH($B145,DB!$E:$E,0),9)</f>
        <v>290</v>
      </c>
      <c r="L145" s="10">
        <f>INDEX(DB!$F:$Q,MATCH($B145,DB!$E:$E,0),10)</f>
        <v>220</v>
      </c>
      <c r="M145" s="10">
        <f>INDEX(DB!$F:$Q,MATCH($B145,DB!$E:$E,0),11)</f>
        <v>150</v>
      </c>
      <c r="N145" s="10">
        <f>INDEX(DB!$F:$Q,MATCH($B145,DB!$E:$E,0),12)</f>
        <v>70</v>
      </c>
    </row>
    <row r="146" spans="1:14">
      <c r="A146" s="9" t="s">
        <v>323</v>
      </c>
      <c r="B146" s="9" t="s">
        <v>364</v>
      </c>
      <c r="C146" s="10">
        <f>INDEX(DB!$F:$Q,MATCH($B146,DB!$E:$E,0),1)</f>
        <v>1360</v>
      </c>
      <c r="D146" s="10">
        <f>INDEX(DB!$F:$Q,MATCH($B146,DB!$E:$E,0),2)</f>
        <v>1250</v>
      </c>
      <c r="E146" s="10">
        <f>INDEX(DB!$F:$Q,MATCH($B146,DB!$E:$E,0),3)</f>
        <v>1130</v>
      </c>
      <c r="F146" s="10">
        <f>INDEX(DB!$F:$Q,MATCH($B146,DB!$E:$E,0),4)</f>
        <v>1020</v>
      </c>
      <c r="G146" s="10">
        <f>INDEX(DB!$F:$Q,MATCH($B146,DB!$E:$E,0),5)</f>
        <v>910</v>
      </c>
      <c r="H146" s="10">
        <f>INDEX(DB!$F:$Q,MATCH($B146,DB!$E:$E,0),6)</f>
        <v>790</v>
      </c>
      <c r="I146" s="10">
        <f>INDEX(DB!$F:$Q,MATCH($B146,DB!$E:$E,0),7)</f>
        <v>680</v>
      </c>
      <c r="J146" s="10">
        <f>INDEX(DB!$F:$Q,MATCH($B146,DB!$E:$E,0),8)</f>
        <v>570</v>
      </c>
      <c r="K146" s="10">
        <f>INDEX(DB!$F:$Q,MATCH($B146,DB!$E:$E,0),9)</f>
        <v>450</v>
      </c>
      <c r="L146" s="10">
        <f>INDEX(DB!$F:$Q,MATCH($B146,DB!$E:$E,0),10)</f>
        <v>340</v>
      </c>
      <c r="M146" s="10">
        <f>INDEX(DB!$F:$Q,MATCH($B146,DB!$E:$E,0),11)</f>
        <v>230</v>
      </c>
      <c r="N146" s="10">
        <f>INDEX(DB!$F:$Q,MATCH($B146,DB!$E:$E,0),12)</f>
        <v>110</v>
      </c>
    </row>
    <row r="147" spans="1:14">
      <c r="A147" s="9" t="s">
        <v>324</v>
      </c>
      <c r="B147" s="155">
        <v>42</v>
      </c>
      <c r="C147" s="10">
        <f>INDEX(DB!$F:$Q,MATCH($B147,DB!$E:$E,0),1)</f>
        <v>880</v>
      </c>
      <c r="D147" s="10">
        <f>INDEX(DB!$F:$Q,MATCH($B147,DB!$E:$E,0),2)</f>
        <v>810</v>
      </c>
      <c r="E147" s="10">
        <f>INDEX(DB!$F:$Q,MATCH($B147,DB!$E:$E,0),3)</f>
        <v>730</v>
      </c>
      <c r="F147" s="10">
        <f>INDEX(DB!$F:$Q,MATCH($B147,DB!$E:$E,0),4)</f>
        <v>660</v>
      </c>
      <c r="G147" s="10">
        <f>INDEX(DB!$F:$Q,MATCH($B147,DB!$E:$E,0),5)</f>
        <v>590</v>
      </c>
      <c r="H147" s="10">
        <f>INDEX(DB!$F:$Q,MATCH($B147,DB!$E:$E,0),6)</f>
        <v>510</v>
      </c>
      <c r="I147" s="10">
        <f>INDEX(DB!$F:$Q,MATCH($B147,DB!$E:$E,0),7)</f>
        <v>440</v>
      </c>
      <c r="J147" s="10">
        <f>INDEX(DB!$F:$Q,MATCH($B147,DB!$E:$E,0),8)</f>
        <v>370</v>
      </c>
      <c r="K147" s="10">
        <f>INDEX(DB!$F:$Q,MATCH($B147,DB!$E:$E,0),9)</f>
        <v>290</v>
      </c>
      <c r="L147" s="10">
        <f>INDEX(DB!$F:$Q,MATCH($B147,DB!$E:$E,0),10)</f>
        <v>220</v>
      </c>
      <c r="M147" s="10">
        <f>INDEX(DB!$F:$Q,MATCH($B147,DB!$E:$E,0),11)</f>
        <v>150</v>
      </c>
      <c r="N147" s="10">
        <f>INDEX(DB!$F:$Q,MATCH($B147,DB!$E:$E,0),12)</f>
        <v>70</v>
      </c>
    </row>
    <row r="148" spans="1:14">
      <c r="A148" s="9" t="s">
        <v>325</v>
      </c>
      <c r="B148" s="9" t="s">
        <v>365</v>
      </c>
      <c r="C148" s="10">
        <f>INDEX(DB!$F:$Q,MATCH($B148,DB!$E:$E,0),1)</f>
        <v>4000</v>
      </c>
      <c r="D148" s="10">
        <f>INDEX(DB!$F:$Q,MATCH($B148,DB!$E:$E,0),2)</f>
        <v>3670</v>
      </c>
      <c r="E148" s="10">
        <f>INDEX(DB!$F:$Q,MATCH($B148,DB!$E:$E,0),3)</f>
        <v>3330</v>
      </c>
      <c r="F148" s="10">
        <f>INDEX(DB!$F:$Q,MATCH($B148,DB!$E:$E,0),4)</f>
        <v>3000</v>
      </c>
      <c r="G148" s="10">
        <f>INDEX(DB!$F:$Q,MATCH($B148,DB!$E:$E,0),5)</f>
        <v>2670</v>
      </c>
      <c r="H148" s="10">
        <f>INDEX(DB!$F:$Q,MATCH($B148,DB!$E:$E,0),6)</f>
        <v>2330</v>
      </c>
      <c r="I148" s="10">
        <f>INDEX(DB!$F:$Q,MATCH($B148,DB!$E:$E,0),7)</f>
        <v>2000</v>
      </c>
      <c r="J148" s="10">
        <f>INDEX(DB!$F:$Q,MATCH($B148,DB!$E:$E,0),8)</f>
        <v>1670</v>
      </c>
      <c r="K148" s="10">
        <f>INDEX(DB!$F:$Q,MATCH($B148,DB!$E:$E,0),9)</f>
        <v>1330</v>
      </c>
      <c r="L148" s="10">
        <f>INDEX(DB!$F:$Q,MATCH($B148,DB!$E:$E,0),10)</f>
        <v>1000</v>
      </c>
      <c r="M148" s="10">
        <f>INDEX(DB!$F:$Q,MATCH($B148,DB!$E:$E,0),11)</f>
        <v>670</v>
      </c>
      <c r="N148" s="10">
        <f>INDEX(DB!$F:$Q,MATCH($B148,DB!$E:$E,0),12)</f>
        <v>330</v>
      </c>
    </row>
    <row r="149" spans="1:14">
      <c r="A149" s="9" t="s">
        <v>326</v>
      </c>
      <c r="B149" s="9" t="s">
        <v>366</v>
      </c>
      <c r="C149" s="10">
        <f>INDEX(DB!$F:$Q,MATCH($B149,DB!$E:$E,0),1)</f>
        <v>8000</v>
      </c>
      <c r="D149" s="10">
        <f>INDEX(DB!$F:$Q,MATCH($B149,DB!$E:$E,0),2)</f>
        <v>7330</v>
      </c>
      <c r="E149" s="10">
        <f>INDEX(DB!$F:$Q,MATCH($B149,DB!$E:$E,0),3)</f>
        <v>6670</v>
      </c>
      <c r="F149" s="10">
        <f>INDEX(DB!$F:$Q,MATCH($B149,DB!$E:$E,0),4)</f>
        <v>6000</v>
      </c>
      <c r="G149" s="10">
        <f>INDEX(DB!$F:$Q,MATCH($B149,DB!$E:$E,0),5)</f>
        <v>5330</v>
      </c>
      <c r="H149" s="10">
        <f>INDEX(DB!$F:$Q,MATCH($B149,DB!$E:$E,0),6)</f>
        <v>4670</v>
      </c>
      <c r="I149" s="10">
        <f>INDEX(DB!$F:$Q,MATCH($B149,DB!$E:$E,0),7)</f>
        <v>4000</v>
      </c>
      <c r="J149" s="10">
        <f>INDEX(DB!$F:$Q,MATCH($B149,DB!$E:$E,0),8)</f>
        <v>3330</v>
      </c>
      <c r="K149" s="10">
        <f>INDEX(DB!$F:$Q,MATCH($B149,DB!$E:$E,0),9)</f>
        <v>2670</v>
      </c>
      <c r="L149" s="10">
        <f>INDEX(DB!$F:$Q,MATCH($B149,DB!$E:$E,0),10)</f>
        <v>2000</v>
      </c>
      <c r="M149" s="10">
        <f>INDEX(DB!$F:$Q,MATCH($B149,DB!$E:$E,0),11)</f>
        <v>1330</v>
      </c>
      <c r="N149" s="10">
        <f>INDEX(DB!$F:$Q,MATCH($B149,DB!$E:$E,0),12)</f>
        <v>670</v>
      </c>
    </row>
    <row r="150" spans="1:14">
      <c r="A150" s="9" t="s">
        <v>327</v>
      </c>
      <c r="B150" s="9" t="s">
        <v>367</v>
      </c>
      <c r="C150" s="10">
        <f>INDEX(DB!$F:$Q,MATCH($B150,DB!$E:$E,0),1)</f>
        <v>12000</v>
      </c>
      <c r="D150" s="10">
        <f>INDEX(DB!$F:$Q,MATCH($B150,DB!$E:$E,0),2)</f>
        <v>11000</v>
      </c>
      <c r="E150" s="10">
        <f>INDEX(DB!$F:$Q,MATCH($B150,DB!$E:$E,0),3)</f>
        <v>10000</v>
      </c>
      <c r="F150" s="10">
        <f>INDEX(DB!$F:$Q,MATCH($B150,DB!$E:$E,0),4)</f>
        <v>9000</v>
      </c>
      <c r="G150" s="10">
        <f>INDEX(DB!$F:$Q,MATCH($B150,DB!$E:$E,0),5)</f>
        <v>8000</v>
      </c>
      <c r="H150" s="10">
        <f>INDEX(DB!$F:$Q,MATCH($B150,DB!$E:$E,0),6)</f>
        <v>7000</v>
      </c>
      <c r="I150" s="10">
        <f>INDEX(DB!$F:$Q,MATCH($B150,DB!$E:$E,0),7)</f>
        <v>6000</v>
      </c>
      <c r="J150" s="10">
        <f>INDEX(DB!$F:$Q,MATCH($B150,DB!$E:$E,0),8)</f>
        <v>5000</v>
      </c>
      <c r="K150" s="10">
        <f>INDEX(DB!$F:$Q,MATCH($B150,DB!$E:$E,0),9)</f>
        <v>4000</v>
      </c>
      <c r="L150" s="10">
        <f>INDEX(DB!$F:$Q,MATCH($B150,DB!$E:$E,0),10)</f>
        <v>3000</v>
      </c>
      <c r="M150" s="10">
        <f>INDEX(DB!$F:$Q,MATCH($B150,DB!$E:$E,0),11)</f>
        <v>2000</v>
      </c>
      <c r="N150" s="10">
        <f>INDEX(DB!$F:$Q,MATCH($B150,DB!$E:$E,0),12)</f>
        <v>1000</v>
      </c>
    </row>
    <row r="151" spans="1:14">
      <c r="A151" s="9" t="s">
        <v>328</v>
      </c>
      <c r="B151" s="9" t="s">
        <v>368</v>
      </c>
      <c r="C151" s="10">
        <f>INDEX(DB!$F:$Q,MATCH($B151,DB!$E:$E,0),1)</f>
        <v>110</v>
      </c>
      <c r="D151" s="10">
        <f>INDEX(DB!$F:$Q,MATCH($B151,DB!$E:$E,0),2)</f>
        <v>100</v>
      </c>
      <c r="E151" s="10">
        <f>INDEX(DB!$F:$Q,MATCH($B151,DB!$E:$E,0),3)</f>
        <v>90</v>
      </c>
      <c r="F151" s="10">
        <f>INDEX(DB!$F:$Q,MATCH($B151,DB!$E:$E,0),4)</f>
        <v>80</v>
      </c>
      <c r="G151" s="10">
        <f>INDEX(DB!$F:$Q,MATCH($B151,DB!$E:$E,0),5)</f>
        <v>70</v>
      </c>
      <c r="H151" s="10">
        <f>INDEX(DB!$F:$Q,MATCH($B151,DB!$E:$E,0),6)</f>
        <v>60</v>
      </c>
      <c r="I151" s="10">
        <f>INDEX(DB!$F:$Q,MATCH($B151,DB!$E:$E,0),7)</f>
        <v>60</v>
      </c>
      <c r="J151" s="10">
        <f>INDEX(DB!$F:$Q,MATCH($B151,DB!$E:$E,0),8)</f>
        <v>50</v>
      </c>
      <c r="K151" s="10">
        <f>INDEX(DB!$F:$Q,MATCH($B151,DB!$E:$E,0),9)</f>
        <v>40</v>
      </c>
      <c r="L151" s="10">
        <f>INDEX(DB!$F:$Q,MATCH($B151,DB!$E:$E,0),10)</f>
        <v>30</v>
      </c>
      <c r="M151" s="10">
        <f>INDEX(DB!$F:$Q,MATCH($B151,DB!$E:$E,0),11)</f>
        <v>20</v>
      </c>
      <c r="N151" s="10">
        <f>INDEX(DB!$F:$Q,MATCH($B151,DB!$E:$E,0),12)</f>
        <v>10</v>
      </c>
    </row>
    <row r="152" spans="1:14">
      <c r="A152" s="9" t="s">
        <v>329</v>
      </c>
      <c r="B152" s="9" t="s">
        <v>369</v>
      </c>
      <c r="C152" s="10">
        <f>INDEX(DB!$F:$Q,MATCH($B152,DB!$E:$E,0),1)</f>
        <v>2100</v>
      </c>
      <c r="D152" s="10">
        <f>INDEX(DB!$F:$Q,MATCH($B152,DB!$E:$E,0),2)</f>
        <v>1930</v>
      </c>
      <c r="E152" s="10">
        <f>INDEX(DB!$F:$Q,MATCH($B152,DB!$E:$E,0),3)</f>
        <v>1750</v>
      </c>
      <c r="F152" s="10">
        <f>INDEX(DB!$F:$Q,MATCH($B152,DB!$E:$E,0),4)</f>
        <v>1580</v>
      </c>
      <c r="G152" s="10">
        <f>INDEX(DB!$F:$Q,MATCH($B152,DB!$E:$E,0),5)</f>
        <v>1400</v>
      </c>
      <c r="H152" s="10">
        <f>INDEX(DB!$F:$Q,MATCH($B152,DB!$E:$E,0),6)</f>
        <v>1230</v>
      </c>
      <c r="I152" s="10">
        <f>INDEX(DB!$F:$Q,MATCH($B152,DB!$E:$E,0),7)</f>
        <v>1050</v>
      </c>
      <c r="J152" s="10">
        <f>INDEX(DB!$F:$Q,MATCH($B152,DB!$E:$E,0),8)</f>
        <v>880</v>
      </c>
      <c r="K152" s="10">
        <f>INDEX(DB!$F:$Q,MATCH($B152,DB!$E:$E,0),9)</f>
        <v>700</v>
      </c>
      <c r="L152" s="10">
        <f>INDEX(DB!$F:$Q,MATCH($B152,DB!$E:$E,0),10)</f>
        <v>530</v>
      </c>
      <c r="M152" s="10">
        <f>INDEX(DB!$F:$Q,MATCH($B152,DB!$E:$E,0),11)</f>
        <v>350</v>
      </c>
      <c r="N152" s="10">
        <f>INDEX(DB!$F:$Q,MATCH($B152,DB!$E:$E,0),12)</f>
        <v>180</v>
      </c>
    </row>
  </sheetData>
  <sheetProtection algorithmName="SHA-512" hashValue="i5v7setuk4eABjiAvlbzQakFXX/FcAgzTJKodeRNf6T8negKfBIczfg8YmhnXy+uZmG3HPxogpVFfZ+7+miylA==" saltValue="RZfQBdpsDCPiW1dEOX7J0w==" spinCount="100000" sheet="1" objects="1" scenarios="1"/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03"/>
  <sheetViews>
    <sheetView zoomScale="85" zoomScaleNormal="85" workbookViewId="0">
      <selection activeCell="F423" sqref="F423"/>
    </sheetView>
  </sheetViews>
  <sheetFormatPr defaultRowHeight="13.5"/>
  <cols>
    <col min="1" max="1" width="9.5" style="4" customWidth="1"/>
    <col min="2" max="2" width="15.875" style="135" customWidth="1"/>
    <col min="3" max="4" width="11" style="4" customWidth="1"/>
    <col min="5" max="5" width="9" style="171" customWidth="1"/>
    <col min="6" max="17" width="11" style="4" customWidth="1"/>
    <col min="18" max="16384" width="9" style="4"/>
  </cols>
  <sheetData>
    <row r="1" spans="1:18" ht="14.25" thickBot="1">
      <c r="A1" s="221" t="s">
        <v>65</v>
      </c>
      <c r="B1" s="222"/>
      <c r="C1" s="223"/>
      <c r="D1" s="146"/>
      <c r="E1" s="15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7"/>
    </row>
    <row r="2" spans="1:18" ht="15" thickBot="1">
      <c r="A2" s="148"/>
      <c r="B2" s="137"/>
      <c r="C2" s="5"/>
      <c r="D2" s="5"/>
      <c r="E2" s="157"/>
      <c r="F2" s="77" t="s">
        <v>5</v>
      </c>
      <c r="G2" s="77" t="s">
        <v>6</v>
      </c>
      <c r="H2" s="77" t="s">
        <v>7</v>
      </c>
      <c r="I2" s="77" t="s">
        <v>8</v>
      </c>
      <c r="J2" s="77" t="s">
        <v>9</v>
      </c>
      <c r="K2" s="77" t="s">
        <v>10</v>
      </c>
      <c r="L2" s="77" t="s">
        <v>11</v>
      </c>
      <c r="M2" s="77" t="s">
        <v>12</v>
      </c>
      <c r="N2" s="77" t="s">
        <v>13</v>
      </c>
      <c r="O2" s="77" t="s">
        <v>14</v>
      </c>
      <c r="P2" s="77" t="s">
        <v>15</v>
      </c>
      <c r="Q2" s="77" t="s">
        <v>16</v>
      </c>
      <c r="R2" s="108"/>
    </row>
    <row r="3" spans="1:18" ht="14.25" thickBot="1">
      <c r="A3" s="30" t="s">
        <v>20</v>
      </c>
      <c r="B3" s="224" t="s">
        <v>72</v>
      </c>
      <c r="C3" s="224"/>
      <c r="D3" s="31" t="s">
        <v>0</v>
      </c>
      <c r="E3" s="158"/>
      <c r="F3" s="54">
        <v>12</v>
      </c>
      <c r="G3" s="32">
        <v>11</v>
      </c>
      <c r="H3" s="32">
        <v>10</v>
      </c>
      <c r="I3" s="32">
        <v>9</v>
      </c>
      <c r="J3" s="32">
        <v>8</v>
      </c>
      <c r="K3" s="32">
        <v>7</v>
      </c>
      <c r="L3" s="32">
        <v>6</v>
      </c>
      <c r="M3" s="32">
        <v>5</v>
      </c>
      <c r="N3" s="32">
        <v>4</v>
      </c>
      <c r="O3" s="32">
        <v>3</v>
      </c>
      <c r="P3" s="32">
        <v>2</v>
      </c>
      <c r="Q3" s="33">
        <v>1</v>
      </c>
      <c r="R3" s="108"/>
    </row>
    <row r="4" spans="1:18">
      <c r="A4" s="225" t="s">
        <v>17</v>
      </c>
      <c r="B4" s="226"/>
      <c r="C4" s="34" t="s">
        <v>1</v>
      </c>
      <c r="D4" s="69" t="s">
        <v>41</v>
      </c>
      <c r="E4" s="159"/>
      <c r="F4" s="98">
        <v>900</v>
      </c>
      <c r="G4" s="70">
        <f>IF(ROUNDDOWN(ROUND($F4/12*G$3,-1)/10,0),ROUND($F4/12*G$3,-1),10)</f>
        <v>830</v>
      </c>
      <c r="H4" s="70">
        <f t="shared" ref="H4:P5" si="0">IF(ROUNDDOWN(ROUND($F4/12*H$3,-1)/10,0),ROUND($F4/12*H$3,-1),10)</f>
        <v>750</v>
      </c>
      <c r="I4" s="70">
        <f t="shared" si="0"/>
        <v>680</v>
      </c>
      <c r="J4" s="70">
        <f t="shared" si="0"/>
        <v>600</v>
      </c>
      <c r="K4" s="70">
        <f t="shared" si="0"/>
        <v>530</v>
      </c>
      <c r="L4" s="70">
        <f t="shared" si="0"/>
        <v>450</v>
      </c>
      <c r="M4" s="70">
        <f t="shared" si="0"/>
        <v>380</v>
      </c>
      <c r="N4" s="70">
        <f t="shared" si="0"/>
        <v>300</v>
      </c>
      <c r="O4" s="70">
        <f t="shared" si="0"/>
        <v>230</v>
      </c>
      <c r="P4" s="70">
        <f t="shared" si="0"/>
        <v>150</v>
      </c>
      <c r="Q4" s="71">
        <f>IF(ROUNDDOWN(ROUND($F4/12*Q$3,-1)/10,0),ROUND($F4/12*Q$3,-1),10)</f>
        <v>80</v>
      </c>
      <c r="R4" s="108"/>
    </row>
    <row r="5" spans="1:18">
      <c r="A5" s="225"/>
      <c r="B5" s="226"/>
      <c r="C5" s="34" t="s">
        <v>2</v>
      </c>
      <c r="D5" s="69">
        <v>1000</v>
      </c>
      <c r="E5" s="160"/>
      <c r="F5" s="99">
        <v>570</v>
      </c>
      <c r="G5" s="72">
        <f>IF(ROUNDDOWN(ROUND($F5/12*G$3,-1)/10,0),ROUND($F5/12*G$3,-1),10)</f>
        <v>520</v>
      </c>
      <c r="H5" s="72">
        <f t="shared" si="0"/>
        <v>480</v>
      </c>
      <c r="I5" s="72">
        <f t="shared" si="0"/>
        <v>430</v>
      </c>
      <c r="J5" s="72">
        <f t="shared" si="0"/>
        <v>380</v>
      </c>
      <c r="K5" s="72">
        <f t="shared" si="0"/>
        <v>330</v>
      </c>
      <c r="L5" s="72">
        <f t="shared" si="0"/>
        <v>290</v>
      </c>
      <c r="M5" s="72">
        <f t="shared" si="0"/>
        <v>240</v>
      </c>
      <c r="N5" s="72">
        <f t="shared" si="0"/>
        <v>190</v>
      </c>
      <c r="O5" s="72">
        <f t="shared" si="0"/>
        <v>140</v>
      </c>
      <c r="P5" s="72">
        <f t="shared" si="0"/>
        <v>100</v>
      </c>
      <c r="Q5" s="73">
        <f>IF(ROUNDDOWN(ROUND($F5/12*Q$3,-1)/10,0),ROUND($F5/12*Q$3,-1),10)</f>
        <v>50</v>
      </c>
      <c r="R5" s="108"/>
    </row>
    <row r="6" spans="1:18">
      <c r="A6" s="225"/>
      <c r="B6" s="226"/>
      <c r="C6" s="34" t="s">
        <v>3</v>
      </c>
      <c r="D6" s="69">
        <v>1000</v>
      </c>
      <c r="E6" s="160"/>
      <c r="F6" s="99">
        <v>2330</v>
      </c>
      <c r="G6" s="72">
        <f t="shared" ref="G6:Q9" si="1">IF(ROUNDDOWN(ROUND($F6/12*G$3,-1)/10,0),ROUND($F6/12*G$3,-1),10)</f>
        <v>2140</v>
      </c>
      <c r="H6" s="72">
        <f t="shared" si="1"/>
        <v>1940</v>
      </c>
      <c r="I6" s="72">
        <f t="shared" si="1"/>
        <v>1750</v>
      </c>
      <c r="J6" s="72">
        <f t="shared" si="1"/>
        <v>1550</v>
      </c>
      <c r="K6" s="72">
        <f t="shared" si="1"/>
        <v>1360</v>
      </c>
      <c r="L6" s="72">
        <f t="shared" si="1"/>
        <v>1170</v>
      </c>
      <c r="M6" s="72">
        <f t="shared" si="1"/>
        <v>970</v>
      </c>
      <c r="N6" s="72">
        <f t="shared" si="1"/>
        <v>780</v>
      </c>
      <c r="O6" s="72">
        <f t="shared" si="1"/>
        <v>580</v>
      </c>
      <c r="P6" s="72">
        <f t="shared" si="1"/>
        <v>390</v>
      </c>
      <c r="Q6" s="73">
        <f t="shared" si="1"/>
        <v>190</v>
      </c>
      <c r="R6" s="108"/>
    </row>
    <row r="7" spans="1:18">
      <c r="A7" s="225" t="s">
        <v>18</v>
      </c>
      <c r="B7" s="226"/>
      <c r="C7" s="34" t="s">
        <v>1</v>
      </c>
      <c r="D7" s="69" t="str">
        <f>D4</f>
        <v>100万円</v>
      </c>
      <c r="E7" s="160"/>
      <c r="F7" s="99">
        <v>150</v>
      </c>
      <c r="G7" s="72">
        <f t="shared" si="1"/>
        <v>140</v>
      </c>
      <c r="H7" s="72">
        <f t="shared" si="1"/>
        <v>130</v>
      </c>
      <c r="I7" s="72">
        <f t="shared" si="1"/>
        <v>110</v>
      </c>
      <c r="J7" s="72">
        <f t="shared" si="1"/>
        <v>100</v>
      </c>
      <c r="K7" s="72">
        <f t="shared" si="1"/>
        <v>90</v>
      </c>
      <c r="L7" s="72">
        <f t="shared" si="1"/>
        <v>80</v>
      </c>
      <c r="M7" s="72">
        <f t="shared" si="1"/>
        <v>60</v>
      </c>
      <c r="N7" s="72">
        <f t="shared" si="1"/>
        <v>50</v>
      </c>
      <c r="O7" s="72">
        <f t="shared" si="1"/>
        <v>40</v>
      </c>
      <c r="P7" s="72">
        <f t="shared" si="1"/>
        <v>30</v>
      </c>
      <c r="Q7" s="73">
        <f t="shared" si="1"/>
        <v>10</v>
      </c>
      <c r="R7" s="108"/>
    </row>
    <row r="8" spans="1:18">
      <c r="A8" s="225"/>
      <c r="B8" s="226"/>
      <c r="C8" s="34" t="s">
        <v>2</v>
      </c>
      <c r="D8" s="69">
        <v>1000</v>
      </c>
      <c r="E8" s="160"/>
      <c r="F8" s="99">
        <v>60</v>
      </c>
      <c r="G8" s="72">
        <f t="shared" si="1"/>
        <v>60</v>
      </c>
      <c r="H8" s="72">
        <f t="shared" si="1"/>
        <v>50</v>
      </c>
      <c r="I8" s="72">
        <f t="shared" si="1"/>
        <v>50</v>
      </c>
      <c r="J8" s="72">
        <f t="shared" si="1"/>
        <v>40</v>
      </c>
      <c r="K8" s="72">
        <f t="shared" si="1"/>
        <v>40</v>
      </c>
      <c r="L8" s="72">
        <f t="shared" si="1"/>
        <v>30</v>
      </c>
      <c r="M8" s="72">
        <f t="shared" si="1"/>
        <v>30</v>
      </c>
      <c r="N8" s="72">
        <f t="shared" si="1"/>
        <v>20</v>
      </c>
      <c r="O8" s="72">
        <f t="shared" si="1"/>
        <v>20</v>
      </c>
      <c r="P8" s="72">
        <f t="shared" si="1"/>
        <v>10</v>
      </c>
      <c r="Q8" s="73">
        <f t="shared" si="1"/>
        <v>10</v>
      </c>
      <c r="R8" s="108"/>
    </row>
    <row r="9" spans="1:18" ht="14.25" thickBot="1">
      <c r="A9" s="227"/>
      <c r="B9" s="228"/>
      <c r="C9" s="39" t="s">
        <v>3</v>
      </c>
      <c r="D9" s="74">
        <v>1000</v>
      </c>
      <c r="E9" s="161"/>
      <c r="F9" s="100">
        <v>60</v>
      </c>
      <c r="G9" s="75">
        <f>IF(ROUNDDOWN(ROUND($F9/12*G$3,-1)/10,0),ROUND($F9/12*G$3,-1),10)</f>
        <v>60</v>
      </c>
      <c r="H9" s="75">
        <f t="shared" si="1"/>
        <v>50</v>
      </c>
      <c r="I9" s="75">
        <f t="shared" si="1"/>
        <v>50</v>
      </c>
      <c r="J9" s="75">
        <f t="shared" si="1"/>
        <v>40</v>
      </c>
      <c r="K9" s="75">
        <f t="shared" si="1"/>
        <v>40</v>
      </c>
      <c r="L9" s="75">
        <f t="shared" si="1"/>
        <v>30</v>
      </c>
      <c r="M9" s="75">
        <f t="shared" si="1"/>
        <v>30</v>
      </c>
      <c r="N9" s="75">
        <f t="shared" si="1"/>
        <v>20</v>
      </c>
      <c r="O9" s="75">
        <f t="shared" si="1"/>
        <v>20</v>
      </c>
      <c r="P9" s="75">
        <f t="shared" si="1"/>
        <v>10</v>
      </c>
      <c r="Q9" s="76">
        <f>IF(ROUNDDOWN(ROUND($F9/12*Q$3,-1)/10,0),ROUND($F9/12*Q$3,-1),10)</f>
        <v>10</v>
      </c>
      <c r="R9" s="108"/>
    </row>
    <row r="10" spans="1:18" ht="14.25" thickBot="1">
      <c r="A10" s="229" t="s">
        <v>4</v>
      </c>
      <c r="B10" s="230"/>
      <c r="C10" s="230"/>
      <c r="D10" s="231"/>
      <c r="E10" s="162" t="s">
        <v>96</v>
      </c>
      <c r="F10" s="95">
        <f t="shared" ref="F10:J10" si="2">SUM(F4:F9)</f>
        <v>4070</v>
      </c>
      <c r="G10" s="96">
        <f t="shared" si="2"/>
        <v>3750</v>
      </c>
      <c r="H10" s="96">
        <f t="shared" si="2"/>
        <v>3400</v>
      </c>
      <c r="I10" s="96">
        <f t="shared" si="2"/>
        <v>3070</v>
      </c>
      <c r="J10" s="96">
        <f t="shared" si="2"/>
        <v>2710</v>
      </c>
      <c r="K10" s="96">
        <f>SUM(K4:K9)</f>
        <v>2390</v>
      </c>
      <c r="L10" s="96">
        <f t="shared" ref="L10:Q10" si="3">SUM(L4:L9)</f>
        <v>2050</v>
      </c>
      <c r="M10" s="96">
        <f t="shared" si="3"/>
        <v>1710</v>
      </c>
      <c r="N10" s="96">
        <f t="shared" si="3"/>
        <v>1360</v>
      </c>
      <c r="O10" s="96">
        <f t="shared" si="3"/>
        <v>1030</v>
      </c>
      <c r="P10" s="96">
        <f t="shared" si="3"/>
        <v>690</v>
      </c>
      <c r="Q10" s="97">
        <f t="shared" si="3"/>
        <v>350</v>
      </c>
      <c r="R10" s="108"/>
    </row>
    <row r="11" spans="1:18" ht="14.25" thickBot="1">
      <c r="A11" s="150"/>
      <c r="B11" s="136"/>
      <c r="C11" s="2"/>
      <c r="D11" s="2"/>
      <c r="E11" s="163"/>
      <c r="F11" s="77" t="s">
        <v>5</v>
      </c>
      <c r="G11" s="77" t="s">
        <v>6</v>
      </c>
      <c r="H11" s="77" t="s">
        <v>7</v>
      </c>
      <c r="I11" s="77" t="s">
        <v>8</v>
      </c>
      <c r="J11" s="77" t="s">
        <v>9</v>
      </c>
      <c r="K11" s="77" t="s">
        <v>10</v>
      </c>
      <c r="L11" s="77" t="s">
        <v>11</v>
      </c>
      <c r="M11" s="77" t="s">
        <v>12</v>
      </c>
      <c r="N11" s="77" t="s">
        <v>13</v>
      </c>
      <c r="O11" s="77" t="s">
        <v>14</v>
      </c>
      <c r="P11" s="77" t="s">
        <v>15</v>
      </c>
      <c r="Q11" s="77" t="s">
        <v>16</v>
      </c>
      <c r="R11" s="108"/>
    </row>
    <row r="12" spans="1:18" ht="14.25" thickBot="1">
      <c r="A12" s="30" t="s">
        <v>20</v>
      </c>
      <c r="B12" s="224" t="s">
        <v>73</v>
      </c>
      <c r="C12" s="224"/>
      <c r="D12" s="31" t="s">
        <v>0</v>
      </c>
      <c r="E12" s="158"/>
      <c r="F12" s="54">
        <v>12</v>
      </c>
      <c r="G12" s="32">
        <v>11</v>
      </c>
      <c r="H12" s="32">
        <v>10</v>
      </c>
      <c r="I12" s="32">
        <v>9</v>
      </c>
      <c r="J12" s="32">
        <v>8</v>
      </c>
      <c r="K12" s="32">
        <v>7</v>
      </c>
      <c r="L12" s="32">
        <v>6</v>
      </c>
      <c r="M12" s="32">
        <v>5</v>
      </c>
      <c r="N12" s="32">
        <v>4</v>
      </c>
      <c r="O12" s="32">
        <v>3</v>
      </c>
      <c r="P12" s="32">
        <v>2</v>
      </c>
      <c r="Q12" s="33">
        <v>1</v>
      </c>
      <c r="R12" s="108"/>
    </row>
    <row r="13" spans="1:18">
      <c r="A13" s="225" t="s">
        <v>19</v>
      </c>
      <c r="B13" s="226"/>
      <c r="C13" s="34" t="s">
        <v>1</v>
      </c>
      <c r="D13" s="69" t="s">
        <v>41</v>
      </c>
      <c r="E13" s="159"/>
      <c r="F13" s="98">
        <v>220</v>
      </c>
      <c r="G13" s="70">
        <f>IF(ROUNDDOWN(ROUND($F13/12*G$12,-1)/10,0),ROUND($F13/12*G$12,-1),10)</f>
        <v>200</v>
      </c>
      <c r="H13" s="70">
        <f t="shared" ref="H13:P14" si="4">IF(ROUNDDOWN(ROUND($F13/12*H$12,-1)/10,0),ROUND($F13/12*H$12,-1),10)</f>
        <v>180</v>
      </c>
      <c r="I13" s="70">
        <f t="shared" si="4"/>
        <v>170</v>
      </c>
      <c r="J13" s="70">
        <f t="shared" si="4"/>
        <v>150</v>
      </c>
      <c r="K13" s="70">
        <f t="shared" si="4"/>
        <v>130</v>
      </c>
      <c r="L13" s="70">
        <f t="shared" si="4"/>
        <v>110</v>
      </c>
      <c r="M13" s="70">
        <f t="shared" si="4"/>
        <v>90</v>
      </c>
      <c r="N13" s="70">
        <f t="shared" si="4"/>
        <v>70</v>
      </c>
      <c r="O13" s="70">
        <f t="shared" si="4"/>
        <v>60</v>
      </c>
      <c r="P13" s="70">
        <f t="shared" si="4"/>
        <v>40</v>
      </c>
      <c r="Q13" s="71">
        <f>IF(ROUNDDOWN(ROUND($F13/12*Q$12,-1)/10,0),ROUND($F13/12*Q$12,-1),10)</f>
        <v>20</v>
      </c>
      <c r="R13" s="108"/>
    </row>
    <row r="14" spans="1:18">
      <c r="A14" s="225"/>
      <c r="B14" s="226"/>
      <c r="C14" s="34" t="s">
        <v>2</v>
      </c>
      <c r="D14" s="69">
        <v>1000</v>
      </c>
      <c r="E14" s="160"/>
      <c r="F14" s="99">
        <v>120</v>
      </c>
      <c r="G14" s="72">
        <f>IF(ROUNDDOWN(ROUND($F14/12*G$12,-1)/10,0),ROUND($F14/12*G$12,-1),10)</f>
        <v>110</v>
      </c>
      <c r="H14" s="72">
        <f t="shared" si="4"/>
        <v>100</v>
      </c>
      <c r="I14" s="72">
        <f t="shared" si="4"/>
        <v>90</v>
      </c>
      <c r="J14" s="72">
        <f t="shared" si="4"/>
        <v>80</v>
      </c>
      <c r="K14" s="72">
        <f t="shared" si="4"/>
        <v>70</v>
      </c>
      <c r="L14" s="72">
        <f t="shared" si="4"/>
        <v>60</v>
      </c>
      <c r="M14" s="72">
        <f t="shared" si="4"/>
        <v>50</v>
      </c>
      <c r="N14" s="72">
        <f t="shared" si="4"/>
        <v>40</v>
      </c>
      <c r="O14" s="72">
        <f t="shared" si="4"/>
        <v>30</v>
      </c>
      <c r="P14" s="72">
        <f t="shared" si="4"/>
        <v>20</v>
      </c>
      <c r="Q14" s="73">
        <f>IF(ROUNDDOWN(ROUND($F14/12*Q$12,-1)/10,0),ROUND($F14/12*Q$12,-1),10)</f>
        <v>10</v>
      </c>
      <c r="R14" s="108"/>
    </row>
    <row r="15" spans="1:18">
      <c r="A15" s="225"/>
      <c r="B15" s="226"/>
      <c r="C15" s="34" t="s">
        <v>3</v>
      </c>
      <c r="D15" s="69">
        <v>1000</v>
      </c>
      <c r="E15" s="160"/>
      <c r="F15" s="99">
        <v>910</v>
      </c>
      <c r="G15" s="72">
        <f t="shared" ref="G15:Q18" si="5">IF(ROUNDDOWN(ROUND($F15/12*G$12,-1)/10,0),ROUND($F15/12*G$12,-1),10)</f>
        <v>830</v>
      </c>
      <c r="H15" s="72">
        <f t="shared" si="5"/>
        <v>760</v>
      </c>
      <c r="I15" s="72">
        <f t="shared" si="5"/>
        <v>680</v>
      </c>
      <c r="J15" s="72">
        <f t="shared" si="5"/>
        <v>610</v>
      </c>
      <c r="K15" s="72">
        <f t="shared" si="5"/>
        <v>530</v>
      </c>
      <c r="L15" s="72">
        <f t="shared" si="5"/>
        <v>460</v>
      </c>
      <c r="M15" s="72">
        <f t="shared" si="5"/>
        <v>380</v>
      </c>
      <c r="N15" s="72">
        <f t="shared" si="5"/>
        <v>300</v>
      </c>
      <c r="O15" s="72">
        <f t="shared" si="5"/>
        <v>230</v>
      </c>
      <c r="P15" s="72">
        <f t="shared" si="5"/>
        <v>150</v>
      </c>
      <c r="Q15" s="73">
        <f t="shared" si="5"/>
        <v>80</v>
      </c>
      <c r="R15" s="108"/>
    </row>
    <row r="16" spans="1:18">
      <c r="A16" s="225" t="s">
        <v>18</v>
      </c>
      <c r="B16" s="226"/>
      <c r="C16" s="34" t="s">
        <v>1</v>
      </c>
      <c r="D16" s="69" t="str">
        <f>D13</f>
        <v>100万円</v>
      </c>
      <c r="E16" s="160"/>
      <c r="F16" s="99">
        <v>50</v>
      </c>
      <c r="G16" s="72">
        <f t="shared" si="5"/>
        <v>50</v>
      </c>
      <c r="H16" s="72">
        <f t="shared" si="5"/>
        <v>40</v>
      </c>
      <c r="I16" s="72">
        <f t="shared" si="5"/>
        <v>40</v>
      </c>
      <c r="J16" s="72">
        <f t="shared" si="5"/>
        <v>30</v>
      </c>
      <c r="K16" s="72">
        <f t="shared" si="5"/>
        <v>30</v>
      </c>
      <c r="L16" s="72">
        <f t="shared" si="5"/>
        <v>30</v>
      </c>
      <c r="M16" s="72">
        <f t="shared" si="5"/>
        <v>20</v>
      </c>
      <c r="N16" s="72">
        <f t="shared" si="5"/>
        <v>20</v>
      </c>
      <c r="O16" s="72">
        <f t="shared" si="5"/>
        <v>10</v>
      </c>
      <c r="P16" s="72">
        <f t="shared" si="5"/>
        <v>10</v>
      </c>
      <c r="Q16" s="73">
        <f t="shared" si="5"/>
        <v>10</v>
      </c>
      <c r="R16" s="108"/>
    </row>
    <row r="17" spans="1:18">
      <c r="A17" s="225"/>
      <c r="B17" s="226"/>
      <c r="C17" s="34" t="s">
        <v>2</v>
      </c>
      <c r="D17" s="69">
        <v>1000</v>
      </c>
      <c r="E17" s="160"/>
      <c r="F17" s="99">
        <v>20</v>
      </c>
      <c r="G17" s="72">
        <f t="shared" si="5"/>
        <v>20</v>
      </c>
      <c r="H17" s="72">
        <f t="shared" si="5"/>
        <v>20</v>
      </c>
      <c r="I17" s="72">
        <f t="shared" si="5"/>
        <v>20</v>
      </c>
      <c r="J17" s="72">
        <f t="shared" si="5"/>
        <v>10</v>
      </c>
      <c r="K17" s="72">
        <f t="shared" si="5"/>
        <v>10</v>
      </c>
      <c r="L17" s="72">
        <f t="shared" si="5"/>
        <v>10</v>
      </c>
      <c r="M17" s="72">
        <f t="shared" si="5"/>
        <v>10</v>
      </c>
      <c r="N17" s="72">
        <f t="shared" si="5"/>
        <v>10</v>
      </c>
      <c r="O17" s="72">
        <f>IF(ROUNDDOWN(ROUND($F17/12*O$12,-1)/10,0),ROUND($F17/12*O$12,-1),10)</f>
        <v>10</v>
      </c>
      <c r="P17" s="72">
        <f t="shared" si="5"/>
        <v>10</v>
      </c>
      <c r="Q17" s="73">
        <f t="shared" si="5"/>
        <v>10</v>
      </c>
      <c r="R17" s="108"/>
    </row>
    <row r="18" spans="1:18" ht="14.25" thickBot="1">
      <c r="A18" s="227"/>
      <c r="B18" s="228"/>
      <c r="C18" s="39" t="s">
        <v>3</v>
      </c>
      <c r="D18" s="74">
        <v>1000</v>
      </c>
      <c r="E18" s="161"/>
      <c r="F18" s="100">
        <v>20</v>
      </c>
      <c r="G18" s="75">
        <f>IF(ROUNDDOWN(ROUND($F18/12*G$12,-1)/10,0),ROUND($F18/12*G$12,-1),10)</f>
        <v>20</v>
      </c>
      <c r="H18" s="75">
        <f t="shared" si="5"/>
        <v>20</v>
      </c>
      <c r="I18" s="75">
        <f t="shared" si="5"/>
        <v>20</v>
      </c>
      <c r="J18" s="75">
        <f t="shared" si="5"/>
        <v>10</v>
      </c>
      <c r="K18" s="75">
        <f t="shared" si="5"/>
        <v>10</v>
      </c>
      <c r="L18" s="75">
        <f t="shared" si="5"/>
        <v>10</v>
      </c>
      <c r="M18" s="75">
        <f t="shared" si="5"/>
        <v>10</v>
      </c>
      <c r="N18" s="75">
        <f t="shared" si="5"/>
        <v>10</v>
      </c>
      <c r="O18" s="75">
        <f t="shared" si="5"/>
        <v>10</v>
      </c>
      <c r="P18" s="75">
        <f t="shared" si="5"/>
        <v>10</v>
      </c>
      <c r="Q18" s="76">
        <f>IF(ROUNDDOWN(ROUND($F18/12*Q$12,-1)/10,0),ROUND($F18/12*Q$12,-1),10)</f>
        <v>10</v>
      </c>
      <c r="R18" s="108"/>
    </row>
    <row r="19" spans="1:18" ht="14.25" thickBot="1">
      <c r="A19" s="229" t="s">
        <v>4</v>
      </c>
      <c r="B19" s="230"/>
      <c r="C19" s="230"/>
      <c r="D19" s="231"/>
      <c r="E19" s="162" t="s">
        <v>97</v>
      </c>
      <c r="F19" s="95">
        <f>SUM(F13:F18)</f>
        <v>1340</v>
      </c>
      <c r="G19" s="96">
        <f>SUM(G13:G18)</f>
        <v>1230</v>
      </c>
      <c r="H19" s="96">
        <f t="shared" ref="H19:Q19" si="6">SUM(H13:H18)</f>
        <v>1120</v>
      </c>
      <c r="I19" s="96">
        <f t="shared" si="6"/>
        <v>1020</v>
      </c>
      <c r="J19" s="96">
        <f t="shared" si="6"/>
        <v>890</v>
      </c>
      <c r="K19" s="96">
        <f t="shared" si="6"/>
        <v>780</v>
      </c>
      <c r="L19" s="96">
        <f t="shared" si="6"/>
        <v>680</v>
      </c>
      <c r="M19" s="96">
        <f t="shared" si="6"/>
        <v>560</v>
      </c>
      <c r="N19" s="96">
        <f t="shared" si="6"/>
        <v>450</v>
      </c>
      <c r="O19" s="96">
        <f t="shared" si="6"/>
        <v>350</v>
      </c>
      <c r="P19" s="96">
        <f t="shared" si="6"/>
        <v>240</v>
      </c>
      <c r="Q19" s="97">
        <f t="shared" si="6"/>
        <v>140</v>
      </c>
      <c r="R19" s="108"/>
    </row>
    <row r="20" spans="1:18">
      <c r="A20" s="107"/>
      <c r="B20" s="137"/>
      <c r="C20" s="5"/>
      <c r="D20" s="5"/>
      <c r="E20" s="15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108"/>
    </row>
    <row r="21" spans="1:18" s="5" customFormat="1" ht="15" thickBot="1">
      <c r="A21" s="148"/>
      <c r="B21" s="137"/>
      <c r="E21" s="157"/>
      <c r="F21" s="77" t="s">
        <v>5</v>
      </c>
      <c r="G21" s="77" t="s">
        <v>6</v>
      </c>
      <c r="H21" s="77" t="s">
        <v>7</v>
      </c>
      <c r="I21" s="77" t="s">
        <v>8</v>
      </c>
      <c r="J21" s="77" t="s">
        <v>9</v>
      </c>
      <c r="K21" s="77" t="s">
        <v>10</v>
      </c>
      <c r="L21" s="77" t="s">
        <v>11</v>
      </c>
      <c r="M21" s="77" t="s">
        <v>12</v>
      </c>
      <c r="N21" s="77" t="s">
        <v>13</v>
      </c>
      <c r="O21" s="77" t="s">
        <v>14</v>
      </c>
      <c r="P21" s="77" t="s">
        <v>15</v>
      </c>
      <c r="Q21" s="77" t="s">
        <v>16</v>
      </c>
      <c r="R21" s="108"/>
    </row>
    <row r="22" spans="1:18" s="5" customFormat="1" ht="14.25" thickBot="1">
      <c r="A22" s="40" t="s">
        <v>20</v>
      </c>
      <c r="B22" s="138" t="s">
        <v>74</v>
      </c>
      <c r="C22" s="229" t="s">
        <v>87</v>
      </c>
      <c r="D22" s="231"/>
      <c r="E22" s="164"/>
      <c r="F22" s="120">
        <v>12</v>
      </c>
      <c r="G22" s="41">
        <v>11</v>
      </c>
      <c r="H22" s="41">
        <v>10</v>
      </c>
      <c r="I22" s="41">
        <v>9</v>
      </c>
      <c r="J22" s="41">
        <v>8</v>
      </c>
      <c r="K22" s="41">
        <v>7</v>
      </c>
      <c r="L22" s="41">
        <v>6</v>
      </c>
      <c r="M22" s="41">
        <v>5</v>
      </c>
      <c r="N22" s="41">
        <v>4</v>
      </c>
      <c r="O22" s="41">
        <v>3</v>
      </c>
      <c r="P22" s="41">
        <v>2</v>
      </c>
      <c r="Q22" s="42">
        <v>1</v>
      </c>
      <c r="R22" s="108"/>
    </row>
    <row r="23" spans="1:18" s="5" customFormat="1" ht="14.25" thickBot="1">
      <c r="A23" s="113"/>
      <c r="B23" s="139"/>
      <c r="C23" s="114">
        <v>0</v>
      </c>
      <c r="D23" s="115">
        <v>4</v>
      </c>
      <c r="E23" s="165" t="s">
        <v>345</v>
      </c>
      <c r="F23" s="124">
        <f t="shared" ref="F23:Q23" si="7">SUM(F24:F26)</f>
        <v>13100</v>
      </c>
      <c r="G23" s="125">
        <f t="shared" si="7"/>
        <v>12000</v>
      </c>
      <c r="H23" s="126">
        <f t="shared" si="7"/>
        <v>10920</v>
      </c>
      <c r="I23" s="126">
        <f t="shared" si="7"/>
        <v>9830</v>
      </c>
      <c r="J23" s="126">
        <f t="shared" si="7"/>
        <v>8740</v>
      </c>
      <c r="K23" s="126">
        <f t="shared" si="7"/>
        <v>7640</v>
      </c>
      <c r="L23" s="126">
        <f t="shared" si="7"/>
        <v>6560</v>
      </c>
      <c r="M23" s="126">
        <f t="shared" si="7"/>
        <v>5460</v>
      </c>
      <c r="N23" s="126">
        <f t="shared" si="7"/>
        <v>4360</v>
      </c>
      <c r="O23" s="126">
        <f t="shared" si="7"/>
        <v>3280</v>
      </c>
      <c r="P23" s="126">
        <f t="shared" si="7"/>
        <v>2190</v>
      </c>
      <c r="Q23" s="127">
        <f t="shared" si="7"/>
        <v>1100</v>
      </c>
      <c r="R23" s="108"/>
    </row>
    <row r="24" spans="1:18" s="5" customFormat="1" ht="13.5" customHeight="1">
      <c r="A24" s="232" t="s">
        <v>38</v>
      </c>
      <c r="B24" s="233"/>
      <c r="C24" s="57">
        <v>0</v>
      </c>
      <c r="D24" s="58">
        <v>4</v>
      </c>
      <c r="E24" s="166"/>
      <c r="F24" s="121">
        <v>8490</v>
      </c>
      <c r="G24" s="111">
        <f>IF(ROUNDDOWN(ROUND($F24/12*G$22,-1)/10,0),ROUND($F24/12*G$22,-1),10)</f>
        <v>7780</v>
      </c>
      <c r="H24" s="111">
        <f t="shared" ref="H24:P26" si="8">IF(ROUNDDOWN(ROUND($F24/12*H$22,-1)/10,0),ROUND($F24/12*H$22,-1),10)</f>
        <v>7080</v>
      </c>
      <c r="I24" s="111">
        <f t="shared" si="8"/>
        <v>6370</v>
      </c>
      <c r="J24" s="111">
        <f t="shared" si="8"/>
        <v>5660</v>
      </c>
      <c r="K24" s="111">
        <f t="shared" si="8"/>
        <v>4950</v>
      </c>
      <c r="L24" s="111">
        <f t="shared" si="8"/>
        <v>4250</v>
      </c>
      <c r="M24" s="111">
        <f t="shared" si="8"/>
        <v>3540</v>
      </c>
      <c r="N24" s="111">
        <f t="shared" si="8"/>
        <v>2830</v>
      </c>
      <c r="O24" s="111">
        <f t="shared" si="8"/>
        <v>2120</v>
      </c>
      <c r="P24" s="111">
        <f t="shared" si="8"/>
        <v>1420</v>
      </c>
      <c r="Q24" s="112">
        <f>IF(ROUNDDOWN(ROUND($F24/12*Q$22,-1)/10,0),ROUND($F24/12*Q$22,-1),10)</f>
        <v>710</v>
      </c>
      <c r="R24" s="108"/>
    </row>
    <row r="25" spans="1:18" s="5" customFormat="1" ht="13.5" customHeight="1">
      <c r="A25" s="232" t="s">
        <v>39</v>
      </c>
      <c r="B25" s="233"/>
      <c r="C25" s="57">
        <v>0</v>
      </c>
      <c r="D25" s="58">
        <v>4</v>
      </c>
      <c r="E25" s="167"/>
      <c r="F25" s="122">
        <v>3460</v>
      </c>
      <c r="G25" s="105">
        <f>IF(ROUNDDOWN(ROUND($F25/12*G$22,-1)/10,0),ROUND($F25/12*G$22,-1),10)</f>
        <v>3170</v>
      </c>
      <c r="H25" s="105">
        <f t="shared" si="8"/>
        <v>2880</v>
      </c>
      <c r="I25" s="105">
        <f t="shared" si="8"/>
        <v>2600</v>
      </c>
      <c r="J25" s="105">
        <f t="shared" si="8"/>
        <v>2310</v>
      </c>
      <c r="K25" s="105">
        <f t="shared" si="8"/>
        <v>2020</v>
      </c>
      <c r="L25" s="105">
        <f t="shared" si="8"/>
        <v>1730</v>
      </c>
      <c r="M25" s="105">
        <f t="shared" si="8"/>
        <v>1440</v>
      </c>
      <c r="N25" s="105">
        <f t="shared" si="8"/>
        <v>1150</v>
      </c>
      <c r="O25" s="105">
        <f t="shared" si="8"/>
        <v>870</v>
      </c>
      <c r="P25" s="105">
        <f t="shared" si="8"/>
        <v>580</v>
      </c>
      <c r="Q25" s="106">
        <f>IF(ROUNDDOWN(ROUND($F25/12*Q$22,-1)/10,0),ROUND($F25/12*Q$22,-1),10)</f>
        <v>290</v>
      </c>
      <c r="R25" s="108"/>
    </row>
    <row r="26" spans="1:18" s="5" customFormat="1" ht="13.5" customHeight="1" thickBot="1">
      <c r="A26" s="234" t="s">
        <v>40</v>
      </c>
      <c r="B26" s="235"/>
      <c r="C26" s="116">
        <v>0</v>
      </c>
      <c r="D26" s="117">
        <v>4</v>
      </c>
      <c r="E26" s="168"/>
      <c r="F26" s="123">
        <v>1150</v>
      </c>
      <c r="G26" s="109">
        <f>IF(ROUNDDOWN(ROUND($F26/12*G$22,-1)/10,0),ROUND($F26/12*G$22,-1),10)</f>
        <v>1050</v>
      </c>
      <c r="H26" s="109">
        <f t="shared" si="8"/>
        <v>960</v>
      </c>
      <c r="I26" s="109">
        <f t="shared" si="8"/>
        <v>860</v>
      </c>
      <c r="J26" s="109">
        <f t="shared" si="8"/>
        <v>770</v>
      </c>
      <c r="K26" s="109">
        <f t="shared" si="8"/>
        <v>670</v>
      </c>
      <c r="L26" s="109">
        <f t="shared" si="8"/>
        <v>580</v>
      </c>
      <c r="M26" s="109">
        <f t="shared" si="8"/>
        <v>480</v>
      </c>
      <c r="N26" s="109">
        <f t="shared" si="8"/>
        <v>380</v>
      </c>
      <c r="O26" s="109">
        <f t="shared" si="8"/>
        <v>290</v>
      </c>
      <c r="P26" s="109">
        <f t="shared" si="8"/>
        <v>190</v>
      </c>
      <c r="Q26" s="110">
        <f>IF(ROUNDDOWN(ROUND($F26/12*Q$22,-1)/10,0),ROUND($F26/12*Q$22,-1),10)</f>
        <v>100</v>
      </c>
      <c r="R26" s="108"/>
    </row>
    <row r="27" spans="1:18" s="5" customFormat="1" ht="14.25" thickBot="1">
      <c r="A27" s="107"/>
      <c r="B27" s="140"/>
      <c r="C27" s="55">
        <v>5</v>
      </c>
      <c r="D27" s="56">
        <v>9</v>
      </c>
      <c r="E27" s="165" t="s">
        <v>98</v>
      </c>
      <c r="F27" s="124">
        <f t="shared" ref="F27:Q27" si="9">SUM(F28:F30)</f>
        <v>4410</v>
      </c>
      <c r="G27" s="125">
        <f t="shared" si="9"/>
        <v>4050</v>
      </c>
      <c r="H27" s="126">
        <f t="shared" si="9"/>
        <v>3680</v>
      </c>
      <c r="I27" s="126">
        <f t="shared" si="9"/>
        <v>3310</v>
      </c>
      <c r="J27" s="126">
        <f t="shared" si="9"/>
        <v>2940</v>
      </c>
      <c r="K27" s="126">
        <f t="shared" si="9"/>
        <v>2570</v>
      </c>
      <c r="L27" s="126">
        <f t="shared" si="9"/>
        <v>2210</v>
      </c>
      <c r="M27" s="126">
        <f t="shared" si="9"/>
        <v>1840</v>
      </c>
      <c r="N27" s="126">
        <f t="shared" si="9"/>
        <v>1470</v>
      </c>
      <c r="O27" s="126">
        <f t="shared" si="9"/>
        <v>1110</v>
      </c>
      <c r="P27" s="126">
        <f t="shared" si="9"/>
        <v>740</v>
      </c>
      <c r="Q27" s="127">
        <f t="shared" si="9"/>
        <v>360</v>
      </c>
      <c r="R27" s="108"/>
    </row>
    <row r="28" spans="1:18" s="5" customFormat="1" ht="13.5" customHeight="1">
      <c r="A28" s="232" t="s">
        <v>38</v>
      </c>
      <c r="B28" s="233"/>
      <c r="C28" s="57">
        <v>5</v>
      </c>
      <c r="D28" s="58">
        <v>9</v>
      </c>
      <c r="E28" s="166"/>
      <c r="F28" s="121">
        <v>2790</v>
      </c>
      <c r="G28" s="111">
        <f>IF(ROUNDDOWN(ROUND($F28/12*G$22,-1)/10,0),ROUND($F28/12*G$22,-1),10)</f>
        <v>2560</v>
      </c>
      <c r="H28" s="111">
        <f t="shared" ref="H28:P30" si="10">IF(ROUNDDOWN(ROUND($F28/12*H$22,-1)/10,0),ROUND($F28/12*H$22,-1),10)</f>
        <v>2330</v>
      </c>
      <c r="I28" s="111">
        <f t="shared" si="10"/>
        <v>2090</v>
      </c>
      <c r="J28" s="111">
        <f t="shared" si="10"/>
        <v>1860</v>
      </c>
      <c r="K28" s="111">
        <f t="shared" si="10"/>
        <v>1630</v>
      </c>
      <c r="L28" s="111">
        <f t="shared" si="10"/>
        <v>1400</v>
      </c>
      <c r="M28" s="111">
        <f t="shared" si="10"/>
        <v>1160</v>
      </c>
      <c r="N28" s="111">
        <f t="shared" si="10"/>
        <v>930</v>
      </c>
      <c r="O28" s="111">
        <f t="shared" si="10"/>
        <v>700</v>
      </c>
      <c r="P28" s="111">
        <f t="shared" si="10"/>
        <v>470</v>
      </c>
      <c r="Q28" s="112">
        <f>IF(ROUNDDOWN(ROUND($F28/12*Q$22,-1)/10,0),ROUND($F28/12*Q$22,-1),10)</f>
        <v>230</v>
      </c>
      <c r="R28" s="108"/>
    </row>
    <row r="29" spans="1:18" s="5" customFormat="1" ht="13.5" customHeight="1">
      <c r="A29" s="232" t="s">
        <v>39</v>
      </c>
      <c r="B29" s="233"/>
      <c r="C29" s="57">
        <v>5</v>
      </c>
      <c r="D29" s="58">
        <v>9</v>
      </c>
      <c r="E29" s="167"/>
      <c r="F29" s="122">
        <v>1220</v>
      </c>
      <c r="G29" s="105">
        <f>IF(ROUNDDOWN(ROUND($F29/12*G$22,-1)/10,0),ROUND($F29/12*G$22,-1),10)</f>
        <v>1120</v>
      </c>
      <c r="H29" s="105">
        <f t="shared" si="10"/>
        <v>1020</v>
      </c>
      <c r="I29" s="105">
        <f t="shared" si="10"/>
        <v>920</v>
      </c>
      <c r="J29" s="105">
        <f t="shared" si="10"/>
        <v>810</v>
      </c>
      <c r="K29" s="105">
        <f t="shared" si="10"/>
        <v>710</v>
      </c>
      <c r="L29" s="105">
        <f t="shared" si="10"/>
        <v>610</v>
      </c>
      <c r="M29" s="105">
        <f t="shared" si="10"/>
        <v>510</v>
      </c>
      <c r="N29" s="105">
        <f t="shared" si="10"/>
        <v>410</v>
      </c>
      <c r="O29" s="105">
        <f t="shared" si="10"/>
        <v>310</v>
      </c>
      <c r="P29" s="105">
        <f t="shared" si="10"/>
        <v>200</v>
      </c>
      <c r="Q29" s="106">
        <f>IF(ROUNDDOWN(ROUND($F29/12*Q$22,-1)/10,0),ROUND($F29/12*Q$22,-1),10)</f>
        <v>100</v>
      </c>
      <c r="R29" s="108"/>
    </row>
    <row r="30" spans="1:18" s="5" customFormat="1" ht="13.5" customHeight="1" thickBot="1">
      <c r="A30" s="232" t="s">
        <v>40</v>
      </c>
      <c r="B30" s="233"/>
      <c r="C30" s="118">
        <v>5</v>
      </c>
      <c r="D30" s="119">
        <v>9</v>
      </c>
      <c r="E30" s="168"/>
      <c r="F30" s="123">
        <v>400</v>
      </c>
      <c r="G30" s="109">
        <f>IF(ROUNDDOWN(ROUND($F30/12*G$22,-1)/10,0),ROUND($F30/12*G$22,-1),10)</f>
        <v>370</v>
      </c>
      <c r="H30" s="109">
        <f t="shared" si="10"/>
        <v>330</v>
      </c>
      <c r="I30" s="109">
        <f t="shared" si="10"/>
        <v>300</v>
      </c>
      <c r="J30" s="109">
        <f t="shared" si="10"/>
        <v>270</v>
      </c>
      <c r="K30" s="109">
        <f t="shared" si="10"/>
        <v>230</v>
      </c>
      <c r="L30" s="109">
        <f t="shared" si="10"/>
        <v>200</v>
      </c>
      <c r="M30" s="109">
        <f t="shared" si="10"/>
        <v>170</v>
      </c>
      <c r="N30" s="109">
        <f t="shared" si="10"/>
        <v>130</v>
      </c>
      <c r="O30" s="109">
        <f t="shared" si="10"/>
        <v>100</v>
      </c>
      <c r="P30" s="109">
        <f t="shared" si="10"/>
        <v>70</v>
      </c>
      <c r="Q30" s="110">
        <f>IF(ROUNDDOWN(ROUND($F30/12*Q$22,-1)/10,0),ROUND($F30/12*Q$22,-1),10)</f>
        <v>30</v>
      </c>
      <c r="R30" s="108"/>
    </row>
    <row r="31" spans="1:18" s="5" customFormat="1" ht="14.25" thickBot="1">
      <c r="A31" s="113"/>
      <c r="B31" s="139"/>
      <c r="C31" s="114">
        <v>10</v>
      </c>
      <c r="D31" s="115">
        <v>14</v>
      </c>
      <c r="E31" s="165" t="s">
        <v>99</v>
      </c>
      <c r="F31" s="124">
        <f t="shared" ref="F31:Q31" si="11">SUM(F32:F34)</f>
        <v>3310</v>
      </c>
      <c r="G31" s="125">
        <f t="shared" si="11"/>
        <v>3040</v>
      </c>
      <c r="H31" s="126">
        <f t="shared" si="11"/>
        <v>2760</v>
      </c>
      <c r="I31" s="126">
        <f t="shared" si="11"/>
        <v>2490</v>
      </c>
      <c r="J31" s="126">
        <f t="shared" si="11"/>
        <v>2210</v>
      </c>
      <c r="K31" s="126">
        <f t="shared" si="11"/>
        <v>1940</v>
      </c>
      <c r="L31" s="126">
        <f t="shared" si="11"/>
        <v>1660</v>
      </c>
      <c r="M31" s="126">
        <f t="shared" si="11"/>
        <v>1380</v>
      </c>
      <c r="N31" s="126">
        <f t="shared" si="11"/>
        <v>1100</v>
      </c>
      <c r="O31" s="126">
        <f t="shared" si="11"/>
        <v>840</v>
      </c>
      <c r="P31" s="126">
        <f t="shared" si="11"/>
        <v>560</v>
      </c>
      <c r="Q31" s="127">
        <f t="shared" si="11"/>
        <v>280</v>
      </c>
      <c r="R31" s="108"/>
    </row>
    <row r="32" spans="1:18" s="5" customFormat="1" ht="13.5" customHeight="1">
      <c r="A32" s="232" t="s">
        <v>38</v>
      </c>
      <c r="B32" s="233"/>
      <c r="C32" s="57">
        <v>10</v>
      </c>
      <c r="D32" s="58">
        <v>14</v>
      </c>
      <c r="E32" s="166"/>
      <c r="F32" s="121">
        <v>2380</v>
      </c>
      <c r="G32" s="111">
        <f>IF(ROUNDDOWN(ROUND($F32/12*G$22,-1)/10,0),ROUND($F32/12*G$22,-1),10)</f>
        <v>2180</v>
      </c>
      <c r="H32" s="111">
        <f t="shared" ref="H32:P34" si="12">IF(ROUNDDOWN(ROUND($F32/12*H$22,-1)/10,0),ROUND($F32/12*H$22,-1),10)</f>
        <v>1980</v>
      </c>
      <c r="I32" s="111">
        <f t="shared" si="12"/>
        <v>1790</v>
      </c>
      <c r="J32" s="111">
        <f t="shared" si="12"/>
        <v>1590</v>
      </c>
      <c r="K32" s="111">
        <f t="shared" si="12"/>
        <v>1390</v>
      </c>
      <c r="L32" s="111">
        <f t="shared" si="12"/>
        <v>1190</v>
      </c>
      <c r="M32" s="111">
        <f t="shared" si="12"/>
        <v>990</v>
      </c>
      <c r="N32" s="111">
        <f t="shared" si="12"/>
        <v>790</v>
      </c>
      <c r="O32" s="111">
        <f t="shared" si="12"/>
        <v>600</v>
      </c>
      <c r="P32" s="111">
        <f t="shared" si="12"/>
        <v>400</v>
      </c>
      <c r="Q32" s="112">
        <f>IF(ROUNDDOWN(ROUND($F32/12*Q$22,-1)/10,0),ROUND($F32/12*Q$22,-1),10)</f>
        <v>200</v>
      </c>
      <c r="R32" s="108"/>
    </row>
    <row r="33" spans="1:18" s="5" customFormat="1" ht="13.5" customHeight="1">
      <c r="A33" s="232" t="s">
        <v>39</v>
      </c>
      <c r="B33" s="233"/>
      <c r="C33" s="57">
        <v>10</v>
      </c>
      <c r="D33" s="58">
        <v>14</v>
      </c>
      <c r="E33" s="167"/>
      <c r="F33" s="122">
        <v>630</v>
      </c>
      <c r="G33" s="105">
        <f>IF(ROUNDDOWN(ROUND($F33/12*G$22,-1)/10,0),ROUND($F33/12*G$22,-1),10)</f>
        <v>580</v>
      </c>
      <c r="H33" s="105">
        <f t="shared" si="12"/>
        <v>530</v>
      </c>
      <c r="I33" s="105">
        <f t="shared" si="12"/>
        <v>470</v>
      </c>
      <c r="J33" s="105">
        <f t="shared" si="12"/>
        <v>420</v>
      </c>
      <c r="K33" s="105">
        <f t="shared" si="12"/>
        <v>370</v>
      </c>
      <c r="L33" s="105">
        <f t="shared" si="12"/>
        <v>320</v>
      </c>
      <c r="M33" s="105">
        <f t="shared" si="12"/>
        <v>260</v>
      </c>
      <c r="N33" s="105">
        <f t="shared" si="12"/>
        <v>210</v>
      </c>
      <c r="O33" s="105">
        <f t="shared" si="12"/>
        <v>160</v>
      </c>
      <c r="P33" s="105">
        <f t="shared" si="12"/>
        <v>110</v>
      </c>
      <c r="Q33" s="106">
        <f>IF(ROUNDDOWN(ROUND($F33/12*Q$22,-1)/10,0),ROUND($F33/12*Q$22,-1),10)</f>
        <v>50</v>
      </c>
      <c r="R33" s="108"/>
    </row>
    <row r="34" spans="1:18" s="5" customFormat="1" ht="13.5" customHeight="1" thickBot="1">
      <c r="A34" s="234" t="s">
        <v>40</v>
      </c>
      <c r="B34" s="235"/>
      <c r="C34" s="116">
        <v>10</v>
      </c>
      <c r="D34" s="117">
        <v>14</v>
      </c>
      <c r="E34" s="168"/>
      <c r="F34" s="123">
        <v>300</v>
      </c>
      <c r="G34" s="109">
        <f>IF(ROUNDDOWN(ROUND($F34/12*G$22,-1)/10,0),ROUND($F34/12*G$22,-1),10)</f>
        <v>280</v>
      </c>
      <c r="H34" s="109">
        <f t="shared" si="12"/>
        <v>250</v>
      </c>
      <c r="I34" s="109">
        <f t="shared" si="12"/>
        <v>230</v>
      </c>
      <c r="J34" s="109">
        <f t="shared" si="12"/>
        <v>200</v>
      </c>
      <c r="K34" s="109">
        <f t="shared" si="12"/>
        <v>180</v>
      </c>
      <c r="L34" s="109">
        <f t="shared" si="12"/>
        <v>150</v>
      </c>
      <c r="M34" s="109">
        <f t="shared" si="12"/>
        <v>130</v>
      </c>
      <c r="N34" s="109">
        <f t="shared" si="12"/>
        <v>100</v>
      </c>
      <c r="O34" s="109">
        <f t="shared" si="12"/>
        <v>80</v>
      </c>
      <c r="P34" s="109">
        <f t="shared" si="12"/>
        <v>50</v>
      </c>
      <c r="Q34" s="110">
        <f>IF(ROUNDDOWN(ROUND($F34/12*Q$22,-1)/10,0),ROUND($F34/12*Q$22,-1),10)</f>
        <v>30</v>
      </c>
      <c r="R34" s="108"/>
    </row>
    <row r="35" spans="1:18" s="5" customFormat="1" ht="14.25" thickBot="1">
      <c r="A35" s="107"/>
      <c r="B35" s="140"/>
      <c r="C35" s="55">
        <v>15</v>
      </c>
      <c r="D35" s="56">
        <v>19</v>
      </c>
      <c r="E35" s="165" t="s">
        <v>100</v>
      </c>
      <c r="F35" s="124">
        <f t="shared" ref="F35:Q35" si="13">SUM(F36:F38)</f>
        <v>2880</v>
      </c>
      <c r="G35" s="125">
        <f t="shared" si="13"/>
        <v>2640</v>
      </c>
      <c r="H35" s="126">
        <f t="shared" si="13"/>
        <v>2400</v>
      </c>
      <c r="I35" s="126">
        <f t="shared" si="13"/>
        <v>2160</v>
      </c>
      <c r="J35" s="126">
        <f t="shared" si="13"/>
        <v>1920</v>
      </c>
      <c r="K35" s="126">
        <f t="shared" si="13"/>
        <v>1680</v>
      </c>
      <c r="L35" s="126">
        <f t="shared" si="13"/>
        <v>1450</v>
      </c>
      <c r="M35" s="126">
        <f t="shared" si="13"/>
        <v>1200</v>
      </c>
      <c r="N35" s="126">
        <f t="shared" si="13"/>
        <v>960</v>
      </c>
      <c r="O35" s="126">
        <f t="shared" si="13"/>
        <v>720</v>
      </c>
      <c r="P35" s="126">
        <f t="shared" si="13"/>
        <v>480</v>
      </c>
      <c r="Q35" s="127">
        <f t="shared" si="13"/>
        <v>240</v>
      </c>
      <c r="R35" s="108"/>
    </row>
    <row r="36" spans="1:18" s="5" customFormat="1" ht="13.5" customHeight="1">
      <c r="A36" s="232" t="s">
        <v>38</v>
      </c>
      <c r="B36" s="233"/>
      <c r="C36" s="57">
        <v>15</v>
      </c>
      <c r="D36" s="58">
        <v>19</v>
      </c>
      <c r="E36" s="166"/>
      <c r="F36" s="121">
        <v>2030</v>
      </c>
      <c r="G36" s="111">
        <f>IF(ROUNDDOWN(ROUND($F36/12*G$22,-1)/10,0),ROUND($F36/12*G$22,-1),10)</f>
        <v>1860</v>
      </c>
      <c r="H36" s="111">
        <f t="shared" ref="H36:P38" si="14">IF(ROUNDDOWN(ROUND($F36/12*H$22,-1)/10,0),ROUND($F36/12*H$22,-1),10)</f>
        <v>1690</v>
      </c>
      <c r="I36" s="111">
        <f t="shared" si="14"/>
        <v>1520</v>
      </c>
      <c r="J36" s="111">
        <f t="shared" si="14"/>
        <v>1350</v>
      </c>
      <c r="K36" s="111">
        <f t="shared" si="14"/>
        <v>1180</v>
      </c>
      <c r="L36" s="111">
        <f t="shared" si="14"/>
        <v>1020</v>
      </c>
      <c r="M36" s="111">
        <f t="shared" si="14"/>
        <v>850</v>
      </c>
      <c r="N36" s="111">
        <f t="shared" si="14"/>
        <v>680</v>
      </c>
      <c r="O36" s="111">
        <f t="shared" si="14"/>
        <v>510</v>
      </c>
      <c r="P36" s="111">
        <f t="shared" si="14"/>
        <v>340</v>
      </c>
      <c r="Q36" s="112">
        <f>IF(ROUNDDOWN(ROUND($F36/12*Q$22,-1)/10,0),ROUND($F36/12*Q$22,-1),10)</f>
        <v>170</v>
      </c>
      <c r="R36" s="108"/>
    </row>
    <row r="37" spans="1:18" s="5" customFormat="1" ht="13.5" customHeight="1">
      <c r="A37" s="232" t="s">
        <v>39</v>
      </c>
      <c r="B37" s="233"/>
      <c r="C37" s="57">
        <v>15</v>
      </c>
      <c r="D37" s="58">
        <v>19</v>
      </c>
      <c r="E37" s="167"/>
      <c r="F37" s="122">
        <v>600</v>
      </c>
      <c r="G37" s="105">
        <f>IF(ROUNDDOWN(ROUND($F37/12*G$22,-1)/10,0),ROUND($F37/12*G$22,-1),10)</f>
        <v>550</v>
      </c>
      <c r="H37" s="105">
        <f t="shared" si="14"/>
        <v>500</v>
      </c>
      <c r="I37" s="105">
        <f t="shared" si="14"/>
        <v>450</v>
      </c>
      <c r="J37" s="105">
        <f t="shared" si="14"/>
        <v>400</v>
      </c>
      <c r="K37" s="105">
        <f t="shared" si="14"/>
        <v>350</v>
      </c>
      <c r="L37" s="105">
        <f t="shared" si="14"/>
        <v>300</v>
      </c>
      <c r="M37" s="105">
        <f t="shared" si="14"/>
        <v>250</v>
      </c>
      <c r="N37" s="105">
        <f t="shared" si="14"/>
        <v>200</v>
      </c>
      <c r="O37" s="105">
        <f t="shared" si="14"/>
        <v>150</v>
      </c>
      <c r="P37" s="105">
        <f t="shared" si="14"/>
        <v>100</v>
      </c>
      <c r="Q37" s="106">
        <f>IF(ROUNDDOWN(ROUND($F37/12*Q$22,-1)/10,0),ROUND($F37/12*Q$22,-1),10)</f>
        <v>50</v>
      </c>
      <c r="R37" s="108"/>
    </row>
    <row r="38" spans="1:18" s="5" customFormat="1" ht="13.5" customHeight="1" thickBot="1">
      <c r="A38" s="232" t="s">
        <v>40</v>
      </c>
      <c r="B38" s="233"/>
      <c r="C38" s="118">
        <v>15</v>
      </c>
      <c r="D38" s="119">
        <v>19</v>
      </c>
      <c r="E38" s="168"/>
      <c r="F38" s="123">
        <v>250</v>
      </c>
      <c r="G38" s="109">
        <f>IF(ROUNDDOWN(ROUND($F38/12*G$22,-1)/10,0),ROUND($F38/12*G$22,-1),10)</f>
        <v>230</v>
      </c>
      <c r="H38" s="109">
        <f t="shared" si="14"/>
        <v>210</v>
      </c>
      <c r="I38" s="109">
        <f t="shared" si="14"/>
        <v>190</v>
      </c>
      <c r="J38" s="109">
        <f t="shared" si="14"/>
        <v>170</v>
      </c>
      <c r="K38" s="109">
        <f t="shared" si="14"/>
        <v>150</v>
      </c>
      <c r="L38" s="109">
        <f t="shared" si="14"/>
        <v>130</v>
      </c>
      <c r="M38" s="109">
        <f t="shared" si="14"/>
        <v>100</v>
      </c>
      <c r="N38" s="109">
        <f t="shared" si="14"/>
        <v>80</v>
      </c>
      <c r="O38" s="109">
        <f t="shared" si="14"/>
        <v>60</v>
      </c>
      <c r="P38" s="109">
        <f t="shared" si="14"/>
        <v>40</v>
      </c>
      <c r="Q38" s="110">
        <f>IF(ROUNDDOWN(ROUND($F38/12*Q$22,-1)/10,0),ROUND($F38/12*Q$22,-1),10)</f>
        <v>20</v>
      </c>
      <c r="R38" s="108"/>
    </row>
    <row r="39" spans="1:18" s="5" customFormat="1" ht="14.25" thickBot="1">
      <c r="A39" s="113"/>
      <c r="B39" s="139"/>
      <c r="C39" s="114">
        <v>20</v>
      </c>
      <c r="D39" s="115">
        <v>24</v>
      </c>
      <c r="E39" s="165" t="s">
        <v>101</v>
      </c>
      <c r="F39" s="124">
        <f t="shared" ref="F39:Q39" si="15">SUM(F40:F42)</f>
        <v>3850</v>
      </c>
      <c r="G39" s="125">
        <f t="shared" si="15"/>
        <v>3530</v>
      </c>
      <c r="H39" s="126">
        <f t="shared" si="15"/>
        <v>3210</v>
      </c>
      <c r="I39" s="126">
        <f t="shared" si="15"/>
        <v>2890</v>
      </c>
      <c r="J39" s="126">
        <f t="shared" si="15"/>
        <v>2570</v>
      </c>
      <c r="K39" s="126">
        <f t="shared" si="15"/>
        <v>2250</v>
      </c>
      <c r="L39" s="126">
        <f t="shared" si="15"/>
        <v>1940</v>
      </c>
      <c r="M39" s="126">
        <f t="shared" si="15"/>
        <v>1600</v>
      </c>
      <c r="N39" s="126">
        <f t="shared" si="15"/>
        <v>1280</v>
      </c>
      <c r="O39" s="126">
        <f t="shared" si="15"/>
        <v>960</v>
      </c>
      <c r="P39" s="126">
        <f t="shared" si="15"/>
        <v>640</v>
      </c>
      <c r="Q39" s="127">
        <f t="shared" si="15"/>
        <v>320</v>
      </c>
      <c r="R39" s="108"/>
    </row>
    <row r="40" spans="1:18" s="5" customFormat="1" ht="13.5" customHeight="1">
      <c r="A40" s="232" t="s">
        <v>38</v>
      </c>
      <c r="B40" s="233"/>
      <c r="C40" s="57">
        <v>20</v>
      </c>
      <c r="D40" s="58">
        <v>24</v>
      </c>
      <c r="E40" s="166"/>
      <c r="F40" s="121">
        <v>2650</v>
      </c>
      <c r="G40" s="111">
        <f>IF(ROUNDDOWN(ROUND($F40/12*G$22,-1)/10,0),ROUND($F40/12*G$22,-1),10)</f>
        <v>2430</v>
      </c>
      <c r="H40" s="111">
        <f t="shared" ref="H40:P42" si="16">IF(ROUNDDOWN(ROUND($F40/12*H$22,-1)/10,0),ROUND($F40/12*H$22,-1),10)</f>
        <v>2210</v>
      </c>
      <c r="I40" s="111">
        <f t="shared" si="16"/>
        <v>1990</v>
      </c>
      <c r="J40" s="111">
        <f t="shared" si="16"/>
        <v>1770</v>
      </c>
      <c r="K40" s="111">
        <f t="shared" si="16"/>
        <v>1550</v>
      </c>
      <c r="L40" s="111">
        <f t="shared" si="16"/>
        <v>1330</v>
      </c>
      <c r="M40" s="111">
        <f t="shared" si="16"/>
        <v>1100</v>
      </c>
      <c r="N40" s="111">
        <f t="shared" si="16"/>
        <v>880</v>
      </c>
      <c r="O40" s="111">
        <f t="shared" si="16"/>
        <v>660</v>
      </c>
      <c r="P40" s="111">
        <f t="shared" si="16"/>
        <v>440</v>
      </c>
      <c r="Q40" s="112">
        <f>IF(ROUNDDOWN(ROUND($F40/12*Q$22,-1)/10,0),ROUND($F40/12*Q$22,-1),10)</f>
        <v>220</v>
      </c>
      <c r="R40" s="108"/>
    </row>
    <row r="41" spans="1:18" s="5" customFormat="1" ht="13.5" customHeight="1">
      <c r="A41" s="232" t="s">
        <v>39</v>
      </c>
      <c r="B41" s="233"/>
      <c r="C41" s="57">
        <v>20</v>
      </c>
      <c r="D41" s="58">
        <v>24</v>
      </c>
      <c r="E41" s="167"/>
      <c r="F41" s="122">
        <v>850</v>
      </c>
      <c r="G41" s="105">
        <f>IF(ROUNDDOWN(ROUND($F41/12*G$22,-1)/10,0),ROUND($F41/12*G$22,-1),10)</f>
        <v>780</v>
      </c>
      <c r="H41" s="105">
        <f>IF(ROUNDDOWN(ROUND($F41/12*H$22,-1)/10,0),ROUND($F41/12*H$22,-1),10)</f>
        <v>710</v>
      </c>
      <c r="I41" s="105">
        <f t="shared" si="16"/>
        <v>640</v>
      </c>
      <c r="J41" s="105">
        <f t="shared" si="16"/>
        <v>570</v>
      </c>
      <c r="K41" s="105">
        <f t="shared" si="16"/>
        <v>500</v>
      </c>
      <c r="L41" s="105">
        <f t="shared" si="16"/>
        <v>430</v>
      </c>
      <c r="M41" s="105">
        <f t="shared" si="16"/>
        <v>350</v>
      </c>
      <c r="N41" s="105">
        <f t="shared" si="16"/>
        <v>280</v>
      </c>
      <c r="O41" s="105">
        <f t="shared" si="16"/>
        <v>210</v>
      </c>
      <c r="P41" s="105">
        <f t="shared" si="16"/>
        <v>140</v>
      </c>
      <c r="Q41" s="106">
        <f>IF(ROUNDDOWN(ROUND($F41/12*Q$22,-1)/10,0),ROUND($F41/12*Q$22,-1),10)</f>
        <v>70</v>
      </c>
      <c r="R41" s="108"/>
    </row>
    <row r="42" spans="1:18" s="5" customFormat="1" ht="13.5" customHeight="1" thickBot="1">
      <c r="A42" s="234" t="s">
        <v>40</v>
      </c>
      <c r="B42" s="235"/>
      <c r="C42" s="116">
        <v>20</v>
      </c>
      <c r="D42" s="117">
        <v>24</v>
      </c>
      <c r="E42" s="168"/>
      <c r="F42" s="123">
        <v>350</v>
      </c>
      <c r="G42" s="109">
        <f>IF(ROUNDDOWN(ROUND($F42/12*G$22,-1)/10,0),ROUND($F42/12*G$22,-1),10)</f>
        <v>320</v>
      </c>
      <c r="H42" s="109">
        <f t="shared" si="16"/>
        <v>290</v>
      </c>
      <c r="I42" s="109">
        <f t="shared" si="16"/>
        <v>260</v>
      </c>
      <c r="J42" s="109">
        <f t="shared" si="16"/>
        <v>230</v>
      </c>
      <c r="K42" s="109">
        <f t="shared" si="16"/>
        <v>200</v>
      </c>
      <c r="L42" s="109">
        <f t="shared" si="16"/>
        <v>180</v>
      </c>
      <c r="M42" s="109">
        <f t="shared" si="16"/>
        <v>150</v>
      </c>
      <c r="N42" s="109">
        <f t="shared" si="16"/>
        <v>120</v>
      </c>
      <c r="O42" s="109">
        <f t="shared" si="16"/>
        <v>90</v>
      </c>
      <c r="P42" s="109">
        <f t="shared" si="16"/>
        <v>60</v>
      </c>
      <c r="Q42" s="110">
        <f>IF(ROUNDDOWN(ROUND($F42/12*Q$22,-1)/10,0),ROUND($F42/12*Q$22,-1),10)</f>
        <v>30</v>
      </c>
      <c r="R42" s="108"/>
    </row>
    <row r="43" spans="1:18" s="5" customFormat="1" ht="14.25" thickBot="1">
      <c r="A43" s="107"/>
      <c r="B43" s="140"/>
      <c r="C43" s="55">
        <v>25</v>
      </c>
      <c r="D43" s="56">
        <v>29</v>
      </c>
      <c r="E43" s="165" t="s">
        <v>102</v>
      </c>
      <c r="F43" s="124">
        <f t="shared" ref="F43:Q43" si="17">SUM(F44:F46)</f>
        <v>6370</v>
      </c>
      <c r="G43" s="125">
        <f t="shared" si="17"/>
        <v>5830</v>
      </c>
      <c r="H43" s="126">
        <f t="shared" si="17"/>
        <v>5310</v>
      </c>
      <c r="I43" s="126">
        <f t="shared" si="17"/>
        <v>4770</v>
      </c>
      <c r="J43" s="126">
        <f t="shared" si="17"/>
        <v>4250</v>
      </c>
      <c r="K43" s="126">
        <f t="shared" si="17"/>
        <v>3710</v>
      </c>
      <c r="L43" s="126">
        <f t="shared" si="17"/>
        <v>3200</v>
      </c>
      <c r="M43" s="126">
        <f t="shared" si="17"/>
        <v>2660</v>
      </c>
      <c r="N43" s="126">
        <f t="shared" si="17"/>
        <v>2120</v>
      </c>
      <c r="O43" s="126">
        <f t="shared" si="17"/>
        <v>1600</v>
      </c>
      <c r="P43" s="126">
        <f t="shared" si="17"/>
        <v>1060</v>
      </c>
      <c r="Q43" s="127">
        <f t="shared" si="17"/>
        <v>540</v>
      </c>
      <c r="R43" s="108"/>
    </row>
    <row r="44" spans="1:18" s="5" customFormat="1" ht="13.5" customHeight="1">
      <c r="A44" s="232" t="s">
        <v>38</v>
      </c>
      <c r="B44" s="233"/>
      <c r="C44" s="57">
        <v>25</v>
      </c>
      <c r="D44" s="58">
        <v>29</v>
      </c>
      <c r="E44" s="166"/>
      <c r="F44" s="121">
        <v>4070</v>
      </c>
      <c r="G44" s="111">
        <f>IF(ROUNDDOWN(ROUND($F44/12*G$22,-1)/10,0),ROUND($F44/12*G$22,-1),10)</f>
        <v>3730</v>
      </c>
      <c r="H44" s="111">
        <f t="shared" ref="H44:P46" si="18">IF(ROUNDDOWN(ROUND($F44/12*H$22,-1)/10,0),ROUND($F44/12*H$22,-1),10)</f>
        <v>3390</v>
      </c>
      <c r="I44" s="111">
        <f t="shared" si="18"/>
        <v>3050</v>
      </c>
      <c r="J44" s="111">
        <f t="shared" si="18"/>
        <v>2710</v>
      </c>
      <c r="K44" s="111">
        <f t="shared" si="18"/>
        <v>2370</v>
      </c>
      <c r="L44" s="111">
        <f t="shared" si="18"/>
        <v>2040</v>
      </c>
      <c r="M44" s="111">
        <f t="shared" si="18"/>
        <v>1700</v>
      </c>
      <c r="N44" s="111">
        <f t="shared" si="18"/>
        <v>1360</v>
      </c>
      <c r="O44" s="111">
        <f t="shared" si="18"/>
        <v>1020</v>
      </c>
      <c r="P44" s="111">
        <f t="shared" si="18"/>
        <v>680</v>
      </c>
      <c r="Q44" s="112">
        <f>IF(ROUNDDOWN(ROUND($F44/12*Q$22,-1)/10,0),ROUND($F44/12*Q$22,-1),10)</f>
        <v>340</v>
      </c>
      <c r="R44" s="108"/>
    </row>
    <row r="45" spans="1:18" s="5" customFormat="1" ht="13.5" customHeight="1">
      <c r="A45" s="232" t="s">
        <v>39</v>
      </c>
      <c r="B45" s="233"/>
      <c r="C45" s="57">
        <v>25</v>
      </c>
      <c r="D45" s="58">
        <v>29</v>
      </c>
      <c r="E45" s="167"/>
      <c r="F45" s="122">
        <v>1750</v>
      </c>
      <c r="G45" s="105">
        <f>IF(ROUNDDOWN(ROUND($F45/12*G$22,-1)/10,0),ROUND($F45/12*G$22,-1),10)</f>
        <v>1600</v>
      </c>
      <c r="H45" s="105">
        <f t="shared" si="18"/>
        <v>1460</v>
      </c>
      <c r="I45" s="105">
        <f>IF(ROUNDDOWN(ROUND($F45/12*I$22,-1)/10,0),ROUND($F45/12*I$22,-1),10)</f>
        <v>1310</v>
      </c>
      <c r="J45" s="105">
        <f t="shared" si="18"/>
        <v>1170</v>
      </c>
      <c r="K45" s="105">
        <f t="shared" si="18"/>
        <v>1020</v>
      </c>
      <c r="L45" s="105">
        <f t="shared" si="18"/>
        <v>880</v>
      </c>
      <c r="M45" s="105">
        <f t="shared" si="18"/>
        <v>730</v>
      </c>
      <c r="N45" s="105">
        <f t="shared" si="18"/>
        <v>580</v>
      </c>
      <c r="O45" s="105">
        <f t="shared" si="18"/>
        <v>440</v>
      </c>
      <c r="P45" s="105">
        <f t="shared" si="18"/>
        <v>290</v>
      </c>
      <c r="Q45" s="106">
        <f>IF(ROUNDDOWN(ROUND($F45/12*Q$22,-1)/10,0),ROUND($F45/12*Q$22,-1),10)</f>
        <v>150</v>
      </c>
      <c r="R45" s="108"/>
    </row>
    <row r="46" spans="1:18" s="5" customFormat="1" ht="13.5" customHeight="1" thickBot="1">
      <c r="A46" s="232" t="s">
        <v>40</v>
      </c>
      <c r="B46" s="233"/>
      <c r="C46" s="118">
        <v>25</v>
      </c>
      <c r="D46" s="119">
        <v>29</v>
      </c>
      <c r="E46" s="168"/>
      <c r="F46" s="123">
        <v>550</v>
      </c>
      <c r="G46" s="109">
        <f>IF(ROUNDDOWN(ROUND($F46/12*G$22,-1)/10,0),ROUND($F46/12*G$22,-1),10)</f>
        <v>500</v>
      </c>
      <c r="H46" s="109">
        <f t="shared" si="18"/>
        <v>460</v>
      </c>
      <c r="I46" s="109">
        <f t="shared" si="18"/>
        <v>410</v>
      </c>
      <c r="J46" s="109">
        <f t="shared" si="18"/>
        <v>370</v>
      </c>
      <c r="K46" s="109">
        <f t="shared" si="18"/>
        <v>320</v>
      </c>
      <c r="L46" s="109">
        <f t="shared" si="18"/>
        <v>280</v>
      </c>
      <c r="M46" s="109">
        <f t="shared" si="18"/>
        <v>230</v>
      </c>
      <c r="N46" s="109">
        <f t="shared" si="18"/>
        <v>180</v>
      </c>
      <c r="O46" s="109">
        <f t="shared" si="18"/>
        <v>140</v>
      </c>
      <c r="P46" s="109">
        <f t="shared" si="18"/>
        <v>90</v>
      </c>
      <c r="Q46" s="110">
        <f>IF(ROUNDDOWN(ROUND($F46/12*Q$22,-1)/10,0),ROUND($F46/12*Q$22,-1),10)</f>
        <v>50</v>
      </c>
      <c r="R46" s="108"/>
    </row>
    <row r="47" spans="1:18" s="5" customFormat="1" ht="14.25" thickBot="1">
      <c r="A47" s="113"/>
      <c r="B47" s="139"/>
      <c r="C47" s="114">
        <v>30</v>
      </c>
      <c r="D47" s="115">
        <v>34</v>
      </c>
      <c r="E47" s="165" t="s">
        <v>103</v>
      </c>
      <c r="F47" s="124">
        <f t="shared" ref="F47:Q47" si="19">SUM(F48:F50)</f>
        <v>8620</v>
      </c>
      <c r="G47" s="125">
        <f t="shared" si="19"/>
        <v>7900</v>
      </c>
      <c r="H47" s="126">
        <f t="shared" si="19"/>
        <v>7180</v>
      </c>
      <c r="I47" s="126">
        <f t="shared" si="19"/>
        <v>6480</v>
      </c>
      <c r="J47" s="126">
        <f t="shared" si="19"/>
        <v>5750</v>
      </c>
      <c r="K47" s="126">
        <f t="shared" si="19"/>
        <v>5030</v>
      </c>
      <c r="L47" s="126">
        <f t="shared" si="19"/>
        <v>4310</v>
      </c>
      <c r="M47" s="126">
        <f t="shared" si="19"/>
        <v>3590</v>
      </c>
      <c r="N47" s="126">
        <f t="shared" si="19"/>
        <v>2870</v>
      </c>
      <c r="O47" s="126">
        <f t="shared" si="19"/>
        <v>2170</v>
      </c>
      <c r="P47" s="126">
        <f t="shared" si="19"/>
        <v>1440</v>
      </c>
      <c r="Q47" s="127">
        <f t="shared" si="19"/>
        <v>720</v>
      </c>
      <c r="R47" s="108"/>
    </row>
    <row r="48" spans="1:18" s="5" customFormat="1" ht="13.5" customHeight="1">
      <c r="A48" s="232" t="s">
        <v>38</v>
      </c>
      <c r="B48" s="233"/>
      <c r="C48" s="57">
        <v>30</v>
      </c>
      <c r="D48" s="58">
        <v>34</v>
      </c>
      <c r="E48" s="166"/>
      <c r="F48" s="121">
        <v>5180</v>
      </c>
      <c r="G48" s="111">
        <f>IF(ROUNDDOWN(ROUND($F48/12*G$22,-1)/10,0),ROUND($F48/12*G$22,-1),10)</f>
        <v>4750</v>
      </c>
      <c r="H48" s="111">
        <f t="shared" ref="H48:P50" si="20">IF(ROUNDDOWN(ROUND($F48/12*H$22,-1)/10,0),ROUND($F48/12*H$22,-1),10)</f>
        <v>4320</v>
      </c>
      <c r="I48" s="111">
        <f t="shared" si="20"/>
        <v>3890</v>
      </c>
      <c r="J48" s="111">
        <f t="shared" si="20"/>
        <v>3450</v>
      </c>
      <c r="K48" s="111">
        <f t="shared" si="20"/>
        <v>3020</v>
      </c>
      <c r="L48" s="111">
        <f t="shared" si="20"/>
        <v>2590</v>
      </c>
      <c r="M48" s="111">
        <f t="shared" si="20"/>
        <v>2160</v>
      </c>
      <c r="N48" s="111">
        <f t="shared" si="20"/>
        <v>1730</v>
      </c>
      <c r="O48" s="111">
        <f t="shared" si="20"/>
        <v>1300</v>
      </c>
      <c r="P48" s="111">
        <f t="shared" si="20"/>
        <v>860</v>
      </c>
      <c r="Q48" s="112">
        <f>IF(ROUNDDOWN(ROUND($F48/12*Q$22,-1)/10,0),ROUND($F48/12*Q$22,-1),10)</f>
        <v>430</v>
      </c>
      <c r="R48" s="108"/>
    </row>
    <row r="49" spans="1:18" s="5" customFormat="1" ht="13.5" customHeight="1">
      <c r="A49" s="232" t="s">
        <v>39</v>
      </c>
      <c r="B49" s="233"/>
      <c r="C49" s="57">
        <v>30</v>
      </c>
      <c r="D49" s="58">
        <v>34</v>
      </c>
      <c r="E49" s="167"/>
      <c r="F49" s="122">
        <v>2740</v>
      </c>
      <c r="G49" s="105">
        <f>IF(ROUNDDOWN(ROUND($F49/12*G$22,-1)/10,0),ROUND($F49/12*G$22,-1),10)</f>
        <v>2510</v>
      </c>
      <c r="H49" s="105">
        <f>IF(ROUNDDOWN(ROUND($F49/12*H$22,-1)/10,0),ROUND($F49/12*H$22,-1),10)</f>
        <v>2280</v>
      </c>
      <c r="I49" s="105">
        <f t="shared" si="20"/>
        <v>2060</v>
      </c>
      <c r="J49" s="105">
        <f t="shared" si="20"/>
        <v>1830</v>
      </c>
      <c r="K49" s="105">
        <f t="shared" si="20"/>
        <v>1600</v>
      </c>
      <c r="L49" s="105">
        <f t="shared" si="20"/>
        <v>1370</v>
      </c>
      <c r="M49" s="105">
        <f t="shared" si="20"/>
        <v>1140</v>
      </c>
      <c r="N49" s="105">
        <f t="shared" si="20"/>
        <v>910</v>
      </c>
      <c r="O49" s="105">
        <f t="shared" si="20"/>
        <v>690</v>
      </c>
      <c r="P49" s="105">
        <f t="shared" si="20"/>
        <v>460</v>
      </c>
      <c r="Q49" s="106">
        <f>IF(ROUNDDOWN(ROUND($F49/12*Q$22,-1)/10,0),ROUND($F49/12*Q$22,-1),10)</f>
        <v>230</v>
      </c>
      <c r="R49" s="108"/>
    </row>
    <row r="50" spans="1:18" s="5" customFormat="1" ht="13.5" customHeight="1" thickBot="1">
      <c r="A50" s="234" t="s">
        <v>40</v>
      </c>
      <c r="B50" s="235"/>
      <c r="C50" s="116">
        <v>30</v>
      </c>
      <c r="D50" s="117">
        <v>34</v>
      </c>
      <c r="E50" s="168"/>
      <c r="F50" s="123">
        <v>700</v>
      </c>
      <c r="G50" s="109">
        <f>IF(ROUNDDOWN(ROUND($F50/12*G$22,-1)/10,0),ROUND($F50/12*G$22,-1),10)</f>
        <v>640</v>
      </c>
      <c r="H50" s="109">
        <f t="shared" si="20"/>
        <v>580</v>
      </c>
      <c r="I50" s="109">
        <f t="shared" si="20"/>
        <v>530</v>
      </c>
      <c r="J50" s="109">
        <f t="shared" si="20"/>
        <v>470</v>
      </c>
      <c r="K50" s="109">
        <f t="shared" si="20"/>
        <v>410</v>
      </c>
      <c r="L50" s="109">
        <f t="shared" si="20"/>
        <v>350</v>
      </c>
      <c r="M50" s="109">
        <f t="shared" si="20"/>
        <v>290</v>
      </c>
      <c r="N50" s="109">
        <f t="shared" si="20"/>
        <v>230</v>
      </c>
      <c r="O50" s="109">
        <f t="shared" si="20"/>
        <v>180</v>
      </c>
      <c r="P50" s="109">
        <f t="shared" si="20"/>
        <v>120</v>
      </c>
      <c r="Q50" s="110">
        <f>IF(ROUNDDOWN(ROUND($F50/12*Q$22,-1)/10,0),ROUND($F50/12*Q$22,-1),10)</f>
        <v>60</v>
      </c>
      <c r="R50" s="108"/>
    </row>
    <row r="51" spans="1:18" s="5" customFormat="1" ht="14.25" thickBot="1">
      <c r="A51" s="107"/>
      <c r="B51" s="140"/>
      <c r="C51" s="55">
        <v>35</v>
      </c>
      <c r="D51" s="56">
        <v>39</v>
      </c>
      <c r="E51" s="165" t="s">
        <v>104</v>
      </c>
      <c r="F51" s="124">
        <f t="shared" ref="F51:Q51" si="21">SUM(F52:F54)</f>
        <v>8370</v>
      </c>
      <c r="G51" s="125">
        <f t="shared" si="21"/>
        <v>7670</v>
      </c>
      <c r="H51" s="126">
        <f t="shared" si="21"/>
        <v>6980</v>
      </c>
      <c r="I51" s="126">
        <f t="shared" si="21"/>
        <v>6270</v>
      </c>
      <c r="J51" s="126">
        <f t="shared" si="21"/>
        <v>5580</v>
      </c>
      <c r="K51" s="126">
        <f t="shared" si="21"/>
        <v>4880</v>
      </c>
      <c r="L51" s="126">
        <f t="shared" si="21"/>
        <v>4200</v>
      </c>
      <c r="M51" s="126">
        <f t="shared" si="21"/>
        <v>3490</v>
      </c>
      <c r="N51" s="126">
        <f t="shared" si="21"/>
        <v>2790</v>
      </c>
      <c r="O51" s="126">
        <f t="shared" si="21"/>
        <v>2100</v>
      </c>
      <c r="P51" s="126">
        <f t="shared" si="21"/>
        <v>1400</v>
      </c>
      <c r="Q51" s="127">
        <f t="shared" si="21"/>
        <v>700</v>
      </c>
      <c r="R51" s="108"/>
    </row>
    <row r="52" spans="1:18" s="5" customFormat="1" ht="13.5" customHeight="1">
      <c r="A52" s="232" t="s">
        <v>38</v>
      </c>
      <c r="B52" s="233"/>
      <c r="C52" s="57">
        <v>35</v>
      </c>
      <c r="D52" s="58">
        <v>39</v>
      </c>
      <c r="E52" s="166"/>
      <c r="F52" s="121">
        <v>5470</v>
      </c>
      <c r="G52" s="111">
        <f>IF(ROUNDDOWN(ROUND($F52/12*G$22,-1)/10,0),ROUND($F52/12*G$22,-1),10)</f>
        <v>5010</v>
      </c>
      <c r="H52" s="111">
        <f t="shared" ref="H52:P54" si="22">IF(ROUNDDOWN(ROUND($F52/12*H$22,-1)/10,0),ROUND($F52/12*H$22,-1),10)</f>
        <v>4560</v>
      </c>
      <c r="I52" s="111">
        <f t="shared" si="22"/>
        <v>4100</v>
      </c>
      <c r="J52" s="111">
        <f t="shared" si="22"/>
        <v>3650</v>
      </c>
      <c r="K52" s="111">
        <f t="shared" si="22"/>
        <v>3190</v>
      </c>
      <c r="L52" s="111">
        <f t="shared" si="22"/>
        <v>2740</v>
      </c>
      <c r="M52" s="111">
        <f t="shared" si="22"/>
        <v>2280</v>
      </c>
      <c r="N52" s="111">
        <f t="shared" si="22"/>
        <v>1820</v>
      </c>
      <c r="O52" s="111">
        <f t="shared" si="22"/>
        <v>1370</v>
      </c>
      <c r="P52" s="111">
        <f t="shared" si="22"/>
        <v>910</v>
      </c>
      <c r="Q52" s="112">
        <f>IF(ROUNDDOWN(ROUND($F52/12*Q$22,-1)/10,0),ROUND($F52/12*Q$22,-1),10)</f>
        <v>460</v>
      </c>
      <c r="R52" s="108"/>
    </row>
    <row r="53" spans="1:18" s="5" customFormat="1" ht="13.5" customHeight="1">
      <c r="A53" s="232" t="s">
        <v>39</v>
      </c>
      <c r="B53" s="233"/>
      <c r="C53" s="57">
        <v>35</v>
      </c>
      <c r="D53" s="58">
        <v>39</v>
      </c>
      <c r="E53" s="167"/>
      <c r="F53" s="122">
        <v>2150</v>
      </c>
      <c r="G53" s="105">
        <f>IF(ROUNDDOWN(ROUND($F53/12*G$22,-1)/10,0),ROUND($F53/12*G$22,-1),10)</f>
        <v>1970</v>
      </c>
      <c r="H53" s="105">
        <f>IF(ROUNDDOWN(ROUND($F53/12*H$22,-1)/10,0),ROUND($F53/12*H$22,-1),10)</f>
        <v>1790</v>
      </c>
      <c r="I53" s="105">
        <f t="shared" si="22"/>
        <v>1610</v>
      </c>
      <c r="J53" s="105">
        <f t="shared" si="22"/>
        <v>1430</v>
      </c>
      <c r="K53" s="105">
        <f t="shared" si="22"/>
        <v>1250</v>
      </c>
      <c r="L53" s="105">
        <f t="shared" si="22"/>
        <v>1080</v>
      </c>
      <c r="M53" s="105">
        <f t="shared" si="22"/>
        <v>900</v>
      </c>
      <c r="N53" s="105">
        <f t="shared" si="22"/>
        <v>720</v>
      </c>
      <c r="O53" s="105">
        <f t="shared" si="22"/>
        <v>540</v>
      </c>
      <c r="P53" s="105">
        <f t="shared" si="22"/>
        <v>360</v>
      </c>
      <c r="Q53" s="106">
        <f>IF(ROUNDDOWN(ROUND($F53/12*Q$22,-1)/10,0),ROUND($F53/12*Q$22,-1),10)</f>
        <v>180</v>
      </c>
      <c r="R53" s="108"/>
    </row>
    <row r="54" spans="1:18" s="5" customFormat="1" ht="13.5" customHeight="1" thickBot="1">
      <c r="A54" s="232" t="s">
        <v>40</v>
      </c>
      <c r="B54" s="233"/>
      <c r="C54" s="118">
        <v>35</v>
      </c>
      <c r="D54" s="119">
        <v>39</v>
      </c>
      <c r="E54" s="168"/>
      <c r="F54" s="123">
        <v>750</v>
      </c>
      <c r="G54" s="109">
        <f>IF(ROUNDDOWN(ROUND($F54/12*G$22,-1)/10,0),ROUND($F54/12*G$22,-1),10)</f>
        <v>690</v>
      </c>
      <c r="H54" s="109">
        <f t="shared" si="22"/>
        <v>630</v>
      </c>
      <c r="I54" s="109">
        <f t="shared" si="22"/>
        <v>560</v>
      </c>
      <c r="J54" s="109">
        <f t="shared" si="22"/>
        <v>500</v>
      </c>
      <c r="K54" s="109">
        <f t="shared" si="22"/>
        <v>440</v>
      </c>
      <c r="L54" s="109">
        <f t="shared" si="22"/>
        <v>380</v>
      </c>
      <c r="M54" s="109">
        <f t="shared" si="22"/>
        <v>310</v>
      </c>
      <c r="N54" s="109">
        <f t="shared" si="22"/>
        <v>250</v>
      </c>
      <c r="O54" s="109">
        <f t="shared" si="22"/>
        <v>190</v>
      </c>
      <c r="P54" s="109">
        <f t="shared" si="22"/>
        <v>130</v>
      </c>
      <c r="Q54" s="110">
        <f>IF(ROUNDDOWN(ROUND($F54/12*Q$22,-1)/10,0),ROUND($F54/12*Q$22,-1),10)</f>
        <v>60</v>
      </c>
      <c r="R54" s="108"/>
    </row>
    <row r="55" spans="1:18" s="5" customFormat="1" ht="14.25" thickBot="1">
      <c r="A55" s="113"/>
      <c r="B55" s="139"/>
      <c r="C55" s="114">
        <v>40</v>
      </c>
      <c r="D55" s="115">
        <v>44</v>
      </c>
      <c r="E55" s="165" t="s">
        <v>105</v>
      </c>
      <c r="F55" s="124">
        <f t="shared" ref="F55:Q55" si="23">SUM(F56:F58)</f>
        <v>8360</v>
      </c>
      <c r="G55" s="125">
        <f t="shared" si="23"/>
        <v>7670</v>
      </c>
      <c r="H55" s="126">
        <f t="shared" si="23"/>
        <v>6980</v>
      </c>
      <c r="I55" s="126">
        <f t="shared" si="23"/>
        <v>6270</v>
      </c>
      <c r="J55" s="126">
        <f t="shared" si="23"/>
        <v>5570</v>
      </c>
      <c r="K55" s="126">
        <f t="shared" si="23"/>
        <v>4880</v>
      </c>
      <c r="L55" s="126">
        <f t="shared" si="23"/>
        <v>4190</v>
      </c>
      <c r="M55" s="126">
        <f t="shared" si="23"/>
        <v>3480</v>
      </c>
      <c r="N55" s="126">
        <f t="shared" si="23"/>
        <v>2790</v>
      </c>
      <c r="O55" s="126">
        <f t="shared" si="23"/>
        <v>2100</v>
      </c>
      <c r="P55" s="126">
        <f t="shared" si="23"/>
        <v>1400</v>
      </c>
      <c r="Q55" s="127">
        <f t="shared" si="23"/>
        <v>690</v>
      </c>
      <c r="R55" s="108"/>
    </row>
    <row r="56" spans="1:18" s="5" customFormat="1" ht="13.5" customHeight="1">
      <c r="A56" s="232" t="s">
        <v>38</v>
      </c>
      <c r="B56" s="233"/>
      <c r="C56" s="57">
        <v>40</v>
      </c>
      <c r="D56" s="58">
        <v>44</v>
      </c>
      <c r="E56" s="166"/>
      <c r="F56" s="121">
        <v>5430</v>
      </c>
      <c r="G56" s="111">
        <f>IF(ROUNDDOWN(ROUND($F56/12*G$22,-1)/10,0),ROUND($F56/12*G$22,-1),10)</f>
        <v>4980</v>
      </c>
      <c r="H56" s="111">
        <f t="shared" ref="H56:P58" si="24">IF(ROUNDDOWN(ROUND($F56/12*H$22,-1)/10,0),ROUND($F56/12*H$22,-1),10)</f>
        <v>4530</v>
      </c>
      <c r="I56" s="111">
        <f t="shared" si="24"/>
        <v>4070</v>
      </c>
      <c r="J56" s="111">
        <f t="shared" si="24"/>
        <v>3620</v>
      </c>
      <c r="K56" s="111">
        <f t="shared" si="24"/>
        <v>3170</v>
      </c>
      <c r="L56" s="111">
        <f t="shared" si="24"/>
        <v>2720</v>
      </c>
      <c r="M56" s="111">
        <f t="shared" si="24"/>
        <v>2260</v>
      </c>
      <c r="N56" s="111">
        <f t="shared" si="24"/>
        <v>1810</v>
      </c>
      <c r="O56" s="111">
        <f t="shared" si="24"/>
        <v>1360</v>
      </c>
      <c r="P56" s="111">
        <f t="shared" si="24"/>
        <v>910</v>
      </c>
      <c r="Q56" s="112">
        <f>IF(ROUNDDOWN(ROUND($F56/12*Q$22,-1)/10,0),ROUND($F56/12*Q$22,-1),10)</f>
        <v>450</v>
      </c>
      <c r="R56" s="108"/>
    </row>
    <row r="57" spans="1:18" s="5" customFormat="1" ht="13.5" customHeight="1">
      <c r="A57" s="232" t="s">
        <v>39</v>
      </c>
      <c r="B57" s="233"/>
      <c r="C57" s="57">
        <v>40</v>
      </c>
      <c r="D57" s="58">
        <v>44</v>
      </c>
      <c r="E57" s="167"/>
      <c r="F57" s="122">
        <v>2180</v>
      </c>
      <c r="G57" s="105">
        <f>IF(ROUNDDOWN(ROUND($F57/12*G$22,-1)/10,0),ROUND($F57/12*G$22,-1),10)</f>
        <v>2000</v>
      </c>
      <c r="H57" s="105">
        <f>IF(ROUNDDOWN(ROUND($F57/12*H$22,-1)/10,0),ROUND($F57/12*H$22,-1),10)</f>
        <v>1820</v>
      </c>
      <c r="I57" s="105">
        <f t="shared" si="24"/>
        <v>1640</v>
      </c>
      <c r="J57" s="105">
        <f t="shared" si="24"/>
        <v>1450</v>
      </c>
      <c r="K57" s="105">
        <f t="shared" si="24"/>
        <v>1270</v>
      </c>
      <c r="L57" s="105">
        <f t="shared" si="24"/>
        <v>1090</v>
      </c>
      <c r="M57" s="105">
        <f t="shared" si="24"/>
        <v>910</v>
      </c>
      <c r="N57" s="105">
        <f t="shared" si="24"/>
        <v>730</v>
      </c>
      <c r="O57" s="105">
        <f t="shared" si="24"/>
        <v>550</v>
      </c>
      <c r="P57" s="105">
        <f t="shared" si="24"/>
        <v>360</v>
      </c>
      <c r="Q57" s="106">
        <f>IF(ROUNDDOWN(ROUND($F57/12*Q$22,-1)/10,0),ROUND($F57/12*Q$22,-1),10)</f>
        <v>180</v>
      </c>
      <c r="R57" s="108"/>
    </row>
    <row r="58" spans="1:18" s="5" customFormat="1" ht="13.5" customHeight="1" thickBot="1">
      <c r="A58" s="234" t="s">
        <v>40</v>
      </c>
      <c r="B58" s="235"/>
      <c r="C58" s="116">
        <v>40</v>
      </c>
      <c r="D58" s="117">
        <v>44</v>
      </c>
      <c r="E58" s="168"/>
      <c r="F58" s="123">
        <v>750</v>
      </c>
      <c r="G58" s="109">
        <f>IF(ROUNDDOWN(ROUND($F58/12*G$22,-1)/10,0),ROUND($F58/12*G$22,-1),10)</f>
        <v>690</v>
      </c>
      <c r="H58" s="109">
        <f>IF(ROUNDDOWN(ROUND($F58/12*H$22,-1)/10,0),ROUND($F58/12*H$22,-1),10)</f>
        <v>630</v>
      </c>
      <c r="I58" s="109">
        <f t="shared" si="24"/>
        <v>560</v>
      </c>
      <c r="J58" s="109">
        <f t="shared" si="24"/>
        <v>500</v>
      </c>
      <c r="K58" s="109">
        <f t="shared" si="24"/>
        <v>440</v>
      </c>
      <c r="L58" s="109">
        <f t="shared" si="24"/>
        <v>380</v>
      </c>
      <c r="M58" s="109">
        <f t="shared" si="24"/>
        <v>310</v>
      </c>
      <c r="N58" s="109">
        <f t="shared" si="24"/>
        <v>250</v>
      </c>
      <c r="O58" s="109">
        <f t="shared" si="24"/>
        <v>190</v>
      </c>
      <c r="P58" s="109">
        <f t="shared" si="24"/>
        <v>130</v>
      </c>
      <c r="Q58" s="110">
        <f>IF(ROUNDDOWN(ROUND($F58/12*Q$22,-1)/10,0),ROUND($F58/12*Q$22,-1),10)</f>
        <v>60</v>
      </c>
      <c r="R58" s="108"/>
    </row>
    <row r="59" spans="1:18" s="5" customFormat="1" ht="14.25" thickBot="1">
      <c r="A59" s="107"/>
      <c r="B59" s="140"/>
      <c r="C59" s="55">
        <v>45</v>
      </c>
      <c r="D59" s="56">
        <v>49</v>
      </c>
      <c r="E59" s="165" t="s">
        <v>106</v>
      </c>
      <c r="F59" s="124">
        <f t="shared" ref="F59:Q59" si="25">SUM(F60:F62)</f>
        <v>10440</v>
      </c>
      <c r="G59" s="125">
        <f t="shared" si="25"/>
        <v>9570</v>
      </c>
      <c r="H59" s="126">
        <f t="shared" si="25"/>
        <v>8700</v>
      </c>
      <c r="I59" s="126">
        <f t="shared" si="25"/>
        <v>7830</v>
      </c>
      <c r="J59" s="126">
        <f t="shared" si="25"/>
        <v>6960</v>
      </c>
      <c r="K59" s="126">
        <f t="shared" si="25"/>
        <v>6090</v>
      </c>
      <c r="L59" s="126">
        <f t="shared" si="25"/>
        <v>5230</v>
      </c>
      <c r="M59" s="126">
        <f t="shared" si="25"/>
        <v>4350</v>
      </c>
      <c r="N59" s="126">
        <f t="shared" si="25"/>
        <v>3480</v>
      </c>
      <c r="O59" s="126">
        <f t="shared" si="25"/>
        <v>2610</v>
      </c>
      <c r="P59" s="126">
        <f t="shared" si="25"/>
        <v>1740</v>
      </c>
      <c r="Q59" s="127">
        <f t="shared" si="25"/>
        <v>870</v>
      </c>
      <c r="R59" s="108"/>
    </row>
    <row r="60" spans="1:18" s="5" customFormat="1" ht="13.5" customHeight="1">
      <c r="A60" s="232" t="s">
        <v>38</v>
      </c>
      <c r="B60" s="233"/>
      <c r="C60" s="57">
        <v>45</v>
      </c>
      <c r="D60" s="58">
        <v>49</v>
      </c>
      <c r="E60" s="166"/>
      <c r="F60" s="121">
        <v>6840</v>
      </c>
      <c r="G60" s="111">
        <f>IF(ROUNDDOWN(ROUND($F60/12*G$22,-1)/10,0),ROUND($F60/12*G$22,-1),10)</f>
        <v>6270</v>
      </c>
      <c r="H60" s="111">
        <f t="shared" ref="H60:P62" si="26">IF(ROUNDDOWN(ROUND($F60/12*H$22,-1)/10,0),ROUND($F60/12*H$22,-1),10)</f>
        <v>5700</v>
      </c>
      <c r="I60" s="111">
        <f t="shared" si="26"/>
        <v>5130</v>
      </c>
      <c r="J60" s="111">
        <f t="shared" si="26"/>
        <v>4560</v>
      </c>
      <c r="K60" s="111">
        <f t="shared" si="26"/>
        <v>3990</v>
      </c>
      <c r="L60" s="111">
        <f t="shared" si="26"/>
        <v>3420</v>
      </c>
      <c r="M60" s="111">
        <f t="shared" si="26"/>
        <v>2850</v>
      </c>
      <c r="N60" s="111">
        <f t="shared" si="26"/>
        <v>2280</v>
      </c>
      <c r="O60" s="111">
        <f t="shared" si="26"/>
        <v>1710</v>
      </c>
      <c r="P60" s="111">
        <f t="shared" si="26"/>
        <v>1140</v>
      </c>
      <c r="Q60" s="112">
        <f>IF(ROUNDDOWN(ROUND($F60/12*Q$22,-1)/10,0),ROUND($F60/12*Q$22,-1),10)</f>
        <v>570</v>
      </c>
      <c r="R60" s="108"/>
    </row>
    <row r="61" spans="1:18" s="5" customFormat="1" ht="13.5" customHeight="1">
      <c r="A61" s="232" t="s">
        <v>39</v>
      </c>
      <c r="B61" s="233"/>
      <c r="C61" s="57">
        <v>45</v>
      </c>
      <c r="D61" s="58">
        <v>49</v>
      </c>
      <c r="E61" s="167"/>
      <c r="F61" s="122">
        <v>2650</v>
      </c>
      <c r="G61" s="105">
        <f>IF(ROUNDDOWN(ROUND($F61/12*G$22,-1)/10,0),ROUND($F61/12*G$22,-1),10)</f>
        <v>2430</v>
      </c>
      <c r="H61" s="105">
        <f>IF(ROUNDDOWN(ROUND($F61/12*H$22,-1)/10,0),ROUND($F61/12*H$22,-1),10)</f>
        <v>2210</v>
      </c>
      <c r="I61" s="105">
        <f t="shared" si="26"/>
        <v>1990</v>
      </c>
      <c r="J61" s="105">
        <f t="shared" si="26"/>
        <v>1770</v>
      </c>
      <c r="K61" s="105">
        <f t="shared" si="26"/>
        <v>1550</v>
      </c>
      <c r="L61" s="105">
        <f t="shared" si="26"/>
        <v>1330</v>
      </c>
      <c r="M61" s="105">
        <f t="shared" si="26"/>
        <v>1100</v>
      </c>
      <c r="N61" s="105">
        <f t="shared" si="26"/>
        <v>880</v>
      </c>
      <c r="O61" s="105">
        <f t="shared" si="26"/>
        <v>660</v>
      </c>
      <c r="P61" s="105">
        <f t="shared" si="26"/>
        <v>440</v>
      </c>
      <c r="Q61" s="106">
        <f>IF(ROUNDDOWN(ROUND($F61/12*Q$22,-1)/10,0),ROUND($F61/12*Q$22,-1),10)</f>
        <v>220</v>
      </c>
      <c r="R61" s="108"/>
    </row>
    <row r="62" spans="1:18" s="5" customFormat="1" ht="13.5" customHeight="1" thickBot="1">
      <c r="A62" s="232" t="s">
        <v>40</v>
      </c>
      <c r="B62" s="233"/>
      <c r="C62" s="118">
        <v>45</v>
      </c>
      <c r="D62" s="119">
        <v>49</v>
      </c>
      <c r="E62" s="168"/>
      <c r="F62" s="123">
        <v>950</v>
      </c>
      <c r="G62" s="109">
        <f>IF(ROUNDDOWN(ROUND($F62/12*G$22,-1)/10,0),ROUND($F62/12*G$22,-1),10)</f>
        <v>870</v>
      </c>
      <c r="H62" s="109">
        <f t="shared" si="26"/>
        <v>790</v>
      </c>
      <c r="I62" s="109">
        <f t="shared" si="26"/>
        <v>710</v>
      </c>
      <c r="J62" s="109">
        <f t="shared" si="26"/>
        <v>630</v>
      </c>
      <c r="K62" s="109">
        <f t="shared" si="26"/>
        <v>550</v>
      </c>
      <c r="L62" s="109">
        <f t="shared" si="26"/>
        <v>480</v>
      </c>
      <c r="M62" s="109">
        <f t="shared" si="26"/>
        <v>400</v>
      </c>
      <c r="N62" s="109">
        <f t="shared" si="26"/>
        <v>320</v>
      </c>
      <c r="O62" s="109">
        <f t="shared" si="26"/>
        <v>240</v>
      </c>
      <c r="P62" s="109">
        <f t="shared" si="26"/>
        <v>160</v>
      </c>
      <c r="Q62" s="110">
        <f>IF(ROUNDDOWN(ROUND($F62/12*Q$22,-1)/10,0),ROUND($F62/12*Q$22,-1),10)</f>
        <v>80</v>
      </c>
      <c r="R62" s="108"/>
    </row>
    <row r="63" spans="1:18" s="5" customFormat="1" ht="14.25" thickBot="1">
      <c r="A63" s="113"/>
      <c r="B63" s="139"/>
      <c r="C63" s="114">
        <v>50</v>
      </c>
      <c r="D63" s="115">
        <v>54</v>
      </c>
      <c r="E63" s="165" t="s">
        <v>107</v>
      </c>
      <c r="F63" s="124">
        <f t="shared" ref="F63:Q63" si="27">SUM(F64:F66)</f>
        <v>14800</v>
      </c>
      <c r="G63" s="125">
        <f t="shared" si="27"/>
        <v>13570</v>
      </c>
      <c r="H63" s="126">
        <f t="shared" si="27"/>
        <v>12340</v>
      </c>
      <c r="I63" s="126">
        <f t="shared" si="27"/>
        <v>11100</v>
      </c>
      <c r="J63" s="126">
        <f t="shared" si="27"/>
        <v>9870</v>
      </c>
      <c r="K63" s="126">
        <f t="shared" si="27"/>
        <v>8640</v>
      </c>
      <c r="L63" s="126">
        <f t="shared" si="27"/>
        <v>7410</v>
      </c>
      <c r="M63" s="126">
        <f t="shared" si="27"/>
        <v>6170</v>
      </c>
      <c r="N63" s="126">
        <f t="shared" si="27"/>
        <v>4930</v>
      </c>
      <c r="O63" s="126">
        <f t="shared" si="27"/>
        <v>3710</v>
      </c>
      <c r="P63" s="126">
        <f t="shared" si="27"/>
        <v>2470</v>
      </c>
      <c r="Q63" s="127">
        <f t="shared" si="27"/>
        <v>1240</v>
      </c>
      <c r="R63" s="108"/>
    </row>
    <row r="64" spans="1:18" s="5" customFormat="1" ht="13.5" customHeight="1">
      <c r="A64" s="232" t="s">
        <v>38</v>
      </c>
      <c r="B64" s="233"/>
      <c r="C64" s="57">
        <v>50</v>
      </c>
      <c r="D64" s="58">
        <v>54</v>
      </c>
      <c r="E64" s="166"/>
      <c r="F64" s="121">
        <v>9910</v>
      </c>
      <c r="G64" s="111">
        <f>IF(ROUNDDOWN(ROUND($F64/12*G$22,-1)/10,0),ROUND($F64/12*G$22,-1),10)</f>
        <v>9080</v>
      </c>
      <c r="H64" s="111">
        <f t="shared" ref="H64:P66" si="28">IF(ROUNDDOWN(ROUND($F64/12*H$22,-1)/10,0),ROUND($F64/12*H$22,-1),10)</f>
        <v>8260</v>
      </c>
      <c r="I64" s="111">
        <f t="shared" si="28"/>
        <v>7430</v>
      </c>
      <c r="J64" s="111">
        <f t="shared" si="28"/>
        <v>6610</v>
      </c>
      <c r="K64" s="111">
        <f t="shared" si="28"/>
        <v>5780</v>
      </c>
      <c r="L64" s="111">
        <f t="shared" si="28"/>
        <v>4960</v>
      </c>
      <c r="M64" s="111">
        <f t="shared" si="28"/>
        <v>4130</v>
      </c>
      <c r="N64" s="111">
        <f t="shared" si="28"/>
        <v>3300</v>
      </c>
      <c r="O64" s="111">
        <f t="shared" si="28"/>
        <v>2480</v>
      </c>
      <c r="P64" s="111">
        <f t="shared" si="28"/>
        <v>1650</v>
      </c>
      <c r="Q64" s="112">
        <f>IF(ROUNDDOWN(ROUND($F64/12*Q$22,-1)/10,0),ROUND($F64/12*Q$22,-1),10)</f>
        <v>830</v>
      </c>
      <c r="R64" s="108"/>
    </row>
    <row r="65" spans="1:18" s="5" customFormat="1" ht="13.5" customHeight="1">
      <c r="A65" s="232" t="s">
        <v>39</v>
      </c>
      <c r="B65" s="233"/>
      <c r="C65" s="57">
        <v>50</v>
      </c>
      <c r="D65" s="58">
        <v>54</v>
      </c>
      <c r="E65" s="167"/>
      <c r="F65" s="122">
        <v>3540</v>
      </c>
      <c r="G65" s="105">
        <f>IF(ROUNDDOWN(ROUND($F65/12*G$22,-1)/10,0),ROUND($F65/12*G$22,-1),10)</f>
        <v>3250</v>
      </c>
      <c r="H65" s="105">
        <f t="shared" si="28"/>
        <v>2950</v>
      </c>
      <c r="I65" s="105">
        <f>IF(ROUNDDOWN(ROUND($F65/12*I$22,-1)/10,0),ROUND($F65/12*I$22,-1),10)</f>
        <v>2660</v>
      </c>
      <c r="J65" s="105">
        <f t="shared" si="28"/>
        <v>2360</v>
      </c>
      <c r="K65" s="105">
        <f t="shared" si="28"/>
        <v>2070</v>
      </c>
      <c r="L65" s="105">
        <f t="shared" si="28"/>
        <v>1770</v>
      </c>
      <c r="M65" s="105">
        <f t="shared" si="28"/>
        <v>1480</v>
      </c>
      <c r="N65" s="105">
        <f t="shared" si="28"/>
        <v>1180</v>
      </c>
      <c r="O65" s="105">
        <f t="shared" si="28"/>
        <v>890</v>
      </c>
      <c r="P65" s="105">
        <f t="shared" si="28"/>
        <v>590</v>
      </c>
      <c r="Q65" s="106">
        <f>IF(ROUNDDOWN(ROUND($F65/12*Q$22,-1)/10,0),ROUND($F65/12*Q$22,-1),10)</f>
        <v>300</v>
      </c>
      <c r="R65" s="108"/>
    </row>
    <row r="66" spans="1:18" s="5" customFormat="1" ht="13.5" customHeight="1" thickBot="1">
      <c r="A66" s="234" t="s">
        <v>40</v>
      </c>
      <c r="B66" s="235"/>
      <c r="C66" s="116">
        <v>50</v>
      </c>
      <c r="D66" s="117">
        <v>54</v>
      </c>
      <c r="E66" s="168"/>
      <c r="F66" s="123">
        <v>1350</v>
      </c>
      <c r="G66" s="109">
        <f>IF(ROUNDDOWN(ROUND($F66/12*G$22,-1)/10,0),ROUND($F66/12*G$22,-1),10)</f>
        <v>1240</v>
      </c>
      <c r="H66" s="109">
        <f t="shared" si="28"/>
        <v>1130</v>
      </c>
      <c r="I66" s="109">
        <f t="shared" si="28"/>
        <v>1010</v>
      </c>
      <c r="J66" s="109">
        <f t="shared" si="28"/>
        <v>900</v>
      </c>
      <c r="K66" s="109">
        <f t="shared" si="28"/>
        <v>790</v>
      </c>
      <c r="L66" s="109">
        <f t="shared" si="28"/>
        <v>680</v>
      </c>
      <c r="M66" s="109">
        <f t="shared" si="28"/>
        <v>560</v>
      </c>
      <c r="N66" s="109">
        <f t="shared" si="28"/>
        <v>450</v>
      </c>
      <c r="O66" s="109">
        <f t="shared" si="28"/>
        <v>340</v>
      </c>
      <c r="P66" s="109">
        <f t="shared" si="28"/>
        <v>230</v>
      </c>
      <c r="Q66" s="110">
        <f>IF(ROUNDDOWN(ROUND($F66/12*Q$22,-1)/10,0),ROUND($F66/12*Q$22,-1),10)</f>
        <v>110</v>
      </c>
      <c r="R66" s="108"/>
    </row>
    <row r="67" spans="1:18" s="5" customFormat="1" ht="14.25" thickBot="1">
      <c r="A67" s="107"/>
      <c r="B67" s="140"/>
      <c r="C67" s="55">
        <v>55</v>
      </c>
      <c r="D67" s="56">
        <v>59</v>
      </c>
      <c r="E67" s="165" t="s">
        <v>108</v>
      </c>
      <c r="F67" s="124">
        <f t="shared" ref="F67:Q67" si="29">SUM(F68:F70)</f>
        <v>21040</v>
      </c>
      <c r="G67" s="125">
        <f t="shared" si="29"/>
        <v>19290</v>
      </c>
      <c r="H67" s="126">
        <f t="shared" si="29"/>
        <v>17530</v>
      </c>
      <c r="I67" s="126">
        <f t="shared" si="29"/>
        <v>15790</v>
      </c>
      <c r="J67" s="126">
        <f t="shared" si="29"/>
        <v>14030</v>
      </c>
      <c r="K67" s="126">
        <f t="shared" si="29"/>
        <v>12270</v>
      </c>
      <c r="L67" s="126">
        <f t="shared" si="29"/>
        <v>10520</v>
      </c>
      <c r="M67" s="126">
        <f t="shared" si="29"/>
        <v>8770</v>
      </c>
      <c r="N67" s="126">
        <f t="shared" si="29"/>
        <v>7010</v>
      </c>
      <c r="O67" s="126">
        <f t="shared" si="29"/>
        <v>5270</v>
      </c>
      <c r="P67" s="126">
        <f t="shared" si="29"/>
        <v>3510</v>
      </c>
      <c r="Q67" s="127">
        <f t="shared" si="29"/>
        <v>1750</v>
      </c>
      <c r="R67" s="108"/>
    </row>
    <row r="68" spans="1:18" s="5" customFormat="1" ht="13.5" customHeight="1">
      <c r="A68" s="232" t="s">
        <v>38</v>
      </c>
      <c r="B68" s="233"/>
      <c r="C68" s="57">
        <v>55</v>
      </c>
      <c r="D68" s="58">
        <v>59</v>
      </c>
      <c r="E68" s="166"/>
      <c r="F68" s="121">
        <v>14180</v>
      </c>
      <c r="G68" s="111">
        <f>IF(ROUNDDOWN(ROUND($F68/12*G$22,-1)/10,0),ROUND($F68/12*G$22,-1),10)</f>
        <v>13000</v>
      </c>
      <c r="H68" s="111">
        <f t="shared" ref="H68:P70" si="30">IF(ROUNDDOWN(ROUND($F68/12*H$22,-1)/10,0),ROUND($F68/12*H$22,-1),10)</f>
        <v>11820</v>
      </c>
      <c r="I68" s="111">
        <f t="shared" si="30"/>
        <v>10640</v>
      </c>
      <c r="J68" s="111">
        <f t="shared" si="30"/>
        <v>9450</v>
      </c>
      <c r="K68" s="111">
        <f t="shared" si="30"/>
        <v>8270</v>
      </c>
      <c r="L68" s="111">
        <f t="shared" si="30"/>
        <v>7090</v>
      </c>
      <c r="M68" s="111">
        <f t="shared" si="30"/>
        <v>5910</v>
      </c>
      <c r="N68" s="111">
        <f t="shared" si="30"/>
        <v>4730</v>
      </c>
      <c r="O68" s="111">
        <f t="shared" si="30"/>
        <v>3550</v>
      </c>
      <c r="P68" s="111">
        <f t="shared" si="30"/>
        <v>2360</v>
      </c>
      <c r="Q68" s="112">
        <f>IF(ROUNDDOWN(ROUND($F68/12*Q$22,-1)/10,0),ROUND($F68/12*Q$22,-1),10)</f>
        <v>1180</v>
      </c>
      <c r="R68" s="108"/>
    </row>
    <row r="69" spans="1:18" s="5" customFormat="1" ht="13.5" customHeight="1">
      <c r="A69" s="232" t="s">
        <v>39</v>
      </c>
      <c r="B69" s="233"/>
      <c r="C69" s="57">
        <v>55</v>
      </c>
      <c r="D69" s="58">
        <v>59</v>
      </c>
      <c r="E69" s="167"/>
      <c r="F69" s="122">
        <v>4960</v>
      </c>
      <c r="G69" s="105">
        <f>IF(ROUNDDOWN(ROUND($F69/12*G$22,-1)/10,0),ROUND($F69/12*G$22,-1),10)</f>
        <v>4550</v>
      </c>
      <c r="H69" s="105">
        <f>IF(ROUNDDOWN(ROUND($F69/12*H$22,-1)/10,0),ROUND($F69/12*H$22,-1),10)</f>
        <v>4130</v>
      </c>
      <c r="I69" s="105">
        <f t="shared" si="30"/>
        <v>3720</v>
      </c>
      <c r="J69" s="105">
        <f t="shared" si="30"/>
        <v>3310</v>
      </c>
      <c r="K69" s="105">
        <f t="shared" si="30"/>
        <v>2890</v>
      </c>
      <c r="L69" s="105">
        <f t="shared" si="30"/>
        <v>2480</v>
      </c>
      <c r="M69" s="105">
        <f t="shared" si="30"/>
        <v>2070</v>
      </c>
      <c r="N69" s="105">
        <f t="shared" si="30"/>
        <v>1650</v>
      </c>
      <c r="O69" s="105">
        <f t="shared" si="30"/>
        <v>1240</v>
      </c>
      <c r="P69" s="105">
        <f t="shared" si="30"/>
        <v>830</v>
      </c>
      <c r="Q69" s="106">
        <f>IF(ROUNDDOWN(ROUND($F69/12*Q$22,-1)/10,0),ROUND($F69/12*Q$22,-1),10)</f>
        <v>410</v>
      </c>
      <c r="R69" s="108"/>
    </row>
    <row r="70" spans="1:18" s="5" customFormat="1" ht="13.5" customHeight="1" thickBot="1">
      <c r="A70" s="232" t="s">
        <v>40</v>
      </c>
      <c r="B70" s="233"/>
      <c r="C70" s="118">
        <v>55</v>
      </c>
      <c r="D70" s="119">
        <v>59</v>
      </c>
      <c r="E70" s="168"/>
      <c r="F70" s="123">
        <v>1900</v>
      </c>
      <c r="G70" s="109">
        <f>IF(ROUNDDOWN(ROUND($F70/12*G$22,-1)/10,0),ROUND($F70/12*G$22,-1),10)</f>
        <v>1740</v>
      </c>
      <c r="H70" s="109">
        <f t="shared" si="30"/>
        <v>1580</v>
      </c>
      <c r="I70" s="109">
        <f t="shared" si="30"/>
        <v>1430</v>
      </c>
      <c r="J70" s="109">
        <f t="shared" si="30"/>
        <v>1270</v>
      </c>
      <c r="K70" s="109">
        <f t="shared" si="30"/>
        <v>1110</v>
      </c>
      <c r="L70" s="109">
        <f t="shared" si="30"/>
        <v>950</v>
      </c>
      <c r="M70" s="109">
        <f t="shared" si="30"/>
        <v>790</v>
      </c>
      <c r="N70" s="109">
        <f t="shared" si="30"/>
        <v>630</v>
      </c>
      <c r="O70" s="109">
        <f t="shared" si="30"/>
        <v>480</v>
      </c>
      <c r="P70" s="109">
        <f t="shared" si="30"/>
        <v>320</v>
      </c>
      <c r="Q70" s="110">
        <f>IF(ROUNDDOWN(ROUND($F70/12*Q$22,-1)/10,0),ROUND($F70/12*Q$22,-1),10)</f>
        <v>160</v>
      </c>
      <c r="R70" s="108"/>
    </row>
    <row r="71" spans="1:18" s="5" customFormat="1" ht="14.25" thickBot="1">
      <c r="A71" s="113"/>
      <c r="B71" s="139"/>
      <c r="C71" s="114">
        <v>60</v>
      </c>
      <c r="D71" s="115">
        <v>64</v>
      </c>
      <c r="E71" s="165" t="s">
        <v>109</v>
      </c>
      <c r="F71" s="124">
        <f t="shared" ref="F71:Q71" si="31">SUM(F72:F74)</f>
        <v>31620</v>
      </c>
      <c r="G71" s="125">
        <f t="shared" si="31"/>
        <v>28980</v>
      </c>
      <c r="H71" s="126">
        <f t="shared" si="31"/>
        <v>26360</v>
      </c>
      <c r="I71" s="126">
        <f t="shared" si="31"/>
        <v>23720</v>
      </c>
      <c r="J71" s="126">
        <f t="shared" si="31"/>
        <v>21080</v>
      </c>
      <c r="K71" s="126">
        <f t="shared" si="31"/>
        <v>18440</v>
      </c>
      <c r="L71" s="126">
        <f t="shared" si="31"/>
        <v>15820</v>
      </c>
      <c r="M71" s="126">
        <f t="shared" si="31"/>
        <v>13180</v>
      </c>
      <c r="N71" s="126">
        <f t="shared" si="31"/>
        <v>10540</v>
      </c>
      <c r="O71" s="126">
        <f t="shared" si="31"/>
        <v>7910</v>
      </c>
      <c r="P71" s="126">
        <f t="shared" si="31"/>
        <v>5270</v>
      </c>
      <c r="Q71" s="127">
        <f t="shared" si="31"/>
        <v>2640</v>
      </c>
      <c r="R71" s="108"/>
    </row>
    <row r="72" spans="1:18" s="5" customFormat="1" ht="13.5" customHeight="1">
      <c r="A72" s="232" t="s">
        <v>38</v>
      </c>
      <c r="B72" s="233"/>
      <c r="C72" s="57">
        <v>60</v>
      </c>
      <c r="D72" s="58">
        <v>64</v>
      </c>
      <c r="E72" s="166"/>
      <c r="F72" s="121">
        <v>21140</v>
      </c>
      <c r="G72" s="111">
        <f>IF(ROUNDDOWN(ROUND($F72/12*G$22,-1)/10,0),ROUND($F72/12*G$22,-1),10)</f>
        <v>19380</v>
      </c>
      <c r="H72" s="111">
        <f t="shared" ref="H72:P74" si="32">IF(ROUNDDOWN(ROUND($F72/12*H$22,-1)/10,0),ROUND($F72/12*H$22,-1),10)</f>
        <v>17620</v>
      </c>
      <c r="I72" s="111">
        <f t="shared" si="32"/>
        <v>15860</v>
      </c>
      <c r="J72" s="111">
        <f t="shared" si="32"/>
        <v>14090</v>
      </c>
      <c r="K72" s="111">
        <f t="shared" si="32"/>
        <v>12330</v>
      </c>
      <c r="L72" s="111">
        <f t="shared" si="32"/>
        <v>10570</v>
      </c>
      <c r="M72" s="111">
        <f t="shared" si="32"/>
        <v>8810</v>
      </c>
      <c r="N72" s="111">
        <f t="shared" si="32"/>
        <v>7050</v>
      </c>
      <c r="O72" s="111">
        <f t="shared" si="32"/>
        <v>5290</v>
      </c>
      <c r="P72" s="111">
        <f t="shared" si="32"/>
        <v>3520</v>
      </c>
      <c r="Q72" s="112">
        <f>IF(ROUNDDOWN(ROUND($F72/12*Q$22,-1)/10,0),ROUND($F72/12*Q$22,-1),10)</f>
        <v>1760</v>
      </c>
      <c r="R72" s="108"/>
    </row>
    <row r="73" spans="1:18" s="5" customFormat="1" ht="13.5" customHeight="1">
      <c r="A73" s="232" t="s">
        <v>39</v>
      </c>
      <c r="B73" s="233"/>
      <c r="C73" s="57">
        <v>60</v>
      </c>
      <c r="D73" s="58">
        <v>64</v>
      </c>
      <c r="E73" s="167"/>
      <c r="F73" s="122">
        <v>7630</v>
      </c>
      <c r="G73" s="105">
        <f>IF(ROUNDDOWN(ROUND($F73/12*G$22,-1)/10,0),ROUND($F73/12*G$22,-1),10)</f>
        <v>6990</v>
      </c>
      <c r="H73" s="105">
        <f t="shared" si="32"/>
        <v>6360</v>
      </c>
      <c r="I73" s="105">
        <f>IF(ROUNDDOWN(ROUND($F73/12*I$22,-1)/10,0),ROUND($F73/12*I$22,-1),10)</f>
        <v>5720</v>
      </c>
      <c r="J73" s="105">
        <f t="shared" si="32"/>
        <v>5090</v>
      </c>
      <c r="K73" s="105">
        <f t="shared" si="32"/>
        <v>4450</v>
      </c>
      <c r="L73" s="105">
        <f t="shared" si="32"/>
        <v>3820</v>
      </c>
      <c r="M73" s="105">
        <f t="shared" si="32"/>
        <v>3180</v>
      </c>
      <c r="N73" s="105">
        <f t="shared" si="32"/>
        <v>2540</v>
      </c>
      <c r="O73" s="105">
        <f t="shared" si="32"/>
        <v>1910</v>
      </c>
      <c r="P73" s="105">
        <f t="shared" si="32"/>
        <v>1270</v>
      </c>
      <c r="Q73" s="106">
        <f>IF(ROUNDDOWN(ROUND($F73/12*Q$22,-1)/10,0),ROUND($F73/12*Q$22,-1),10)</f>
        <v>640</v>
      </c>
      <c r="R73" s="108"/>
    </row>
    <row r="74" spans="1:18" s="5" customFormat="1" ht="13.5" customHeight="1" thickBot="1">
      <c r="A74" s="234" t="s">
        <v>40</v>
      </c>
      <c r="B74" s="235"/>
      <c r="C74" s="116">
        <v>60</v>
      </c>
      <c r="D74" s="117">
        <v>64</v>
      </c>
      <c r="E74" s="168"/>
      <c r="F74" s="123">
        <v>2850</v>
      </c>
      <c r="G74" s="109">
        <f>IF(ROUNDDOWN(ROUND($F74/12*G$22,-1)/10,0),ROUND($F74/12*G$22,-1),10)</f>
        <v>2610</v>
      </c>
      <c r="H74" s="109">
        <f t="shared" si="32"/>
        <v>2380</v>
      </c>
      <c r="I74" s="109">
        <f t="shared" si="32"/>
        <v>2140</v>
      </c>
      <c r="J74" s="109">
        <f t="shared" si="32"/>
        <v>1900</v>
      </c>
      <c r="K74" s="109">
        <f t="shared" si="32"/>
        <v>1660</v>
      </c>
      <c r="L74" s="109">
        <f t="shared" si="32"/>
        <v>1430</v>
      </c>
      <c r="M74" s="109">
        <f t="shared" si="32"/>
        <v>1190</v>
      </c>
      <c r="N74" s="109">
        <f t="shared" si="32"/>
        <v>950</v>
      </c>
      <c r="O74" s="109">
        <f t="shared" si="32"/>
        <v>710</v>
      </c>
      <c r="P74" s="109">
        <f t="shared" si="32"/>
        <v>480</v>
      </c>
      <c r="Q74" s="110">
        <f>IF(ROUNDDOWN(ROUND($F74/12*Q$22,-1)/10,0),ROUND($F74/12*Q$22,-1),10)</f>
        <v>240</v>
      </c>
      <c r="R74" s="108"/>
    </row>
    <row r="75" spans="1:18" s="5" customFormat="1" ht="14.25" thickBot="1">
      <c r="A75" s="107"/>
      <c r="B75" s="140"/>
      <c r="C75" s="55">
        <v>65</v>
      </c>
      <c r="D75" s="56">
        <v>69</v>
      </c>
      <c r="E75" s="165" t="s">
        <v>110</v>
      </c>
      <c r="F75" s="124">
        <f t="shared" ref="F75:Q75" si="33">SUM(F76:F78)</f>
        <v>44080</v>
      </c>
      <c r="G75" s="125">
        <f t="shared" si="33"/>
        <v>40410</v>
      </c>
      <c r="H75" s="126">
        <f t="shared" si="33"/>
        <v>36740</v>
      </c>
      <c r="I75" s="126">
        <f t="shared" si="33"/>
        <v>33070</v>
      </c>
      <c r="J75" s="126">
        <f t="shared" si="33"/>
        <v>29380</v>
      </c>
      <c r="K75" s="126">
        <f t="shared" si="33"/>
        <v>25710</v>
      </c>
      <c r="L75" s="126">
        <f t="shared" si="33"/>
        <v>22050</v>
      </c>
      <c r="M75" s="126">
        <f t="shared" si="33"/>
        <v>18370</v>
      </c>
      <c r="N75" s="126">
        <f t="shared" si="33"/>
        <v>14700</v>
      </c>
      <c r="O75" s="126">
        <f t="shared" si="33"/>
        <v>11020</v>
      </c>
      <c r="P75" s="126">
        <f t="shared" si="33"/>
        <v>7350</v>
      </c>
      <c r="Q75" s="127">
        <f t="shared" si="33"/>
        <v>3670</v>
      </c>
      <c r="R75" s="108"/>
    </row>
    <row r="76" spans="1:18" s="5" customFormat="1" ht="13.5" customHeight="1">
      <c r="A76" s="232" t="s">
        <v>38</v>
      </c>
      <c r="B76" s="233"/>
      <c r="C76" s="57">
        <v>65</v>
      </c>
      <c r="D76" s="58">
        <v>69</v>
      </c>
      <c r="E76" s="166"/>
      <c r="F76" s="121">
        <v>30050</v>
      </c>
      <c r="G76" s="111">
        <f>IF(ROUNDDOWN(ROUND($F76/12*G$22,-1)/10,0),ROUND($F76/12*G$22,-1),10)</f>
        <v>27550</v>
      </c>
      <c r="H76" s="111">
        <f t="shared" ref="H76:P78" si="34">IF(ROUNDDOWN(ROUND($F76/12*H$22,-1)/10,0),ROUND($F76/12*H$22,-1),10)</f>
        <v>25040</v>
      </c>
      <c r="I76" s="111">
        <f t="shared" si="34"/>
        <v>22540</v>
      </c>
      <c r="J76" s="111">
        <f t="shared" si="34"/>
        <v>20030</v>
      </c>
      <c r="K76" s="111">
        <f t="shared" si="34"/>
        <v>17530</v>
      </c>
      <c r="L76" s="111">
        <f t="shared" si="34"/>
        <v>15030</v>
      </c>
      <c r="M76" s="111">
        <f t="shared" si="34"/>
        <v>12520</v>
      </c>
      <c r="N76" s="111">
        <f t="shared" si="34"/>
        <v>10020</v>
      </c>
      <c r="O76" s="111">
        <f t="shared" si="34"/>
        <v>7510</v>
      </c>
      <c r="P76" s="111">
        <f t="shared" si="34"/>
        <v>5010</v>
      </c>
      <c r="Q76" s="112">
        <f>IF(ROUNDDOWN(ROUND($F76/12*Q$22,-1)/10,0),ROUND($F76/12*Q$22,-1),10)</f>
        <v>2500</v>
      </c>
      <c r="R76" s="108"/>
    </row>
    <row r="77" spans="1:18" s="5" customFormat="1" ht="13.5" customHeight="1">
      <c r="A77" s="232" t="s">
        <v>39</v>
      </c>
      <c r="B77" s="233"/>
      <c r="C77" s="57">
        <v>65</v>
      </c>
      <c r="D77" s="58">
        <v>69</v>
      </c>
      <c r="E77" s="167"/>
      <c r="F77" s="122">
        <v>9980</v>
      </c>
      <c r="G77" s="105">
        <f>IF(ROUNDDOWN(ROUND($F77/12*G$22,-1)/10,0),ROUND($F77/12*G$22,-1),10)</f>
        <v>9150</v>
      </c>
      <c r="H77" s="105">
        <f t="shared" si="34"/>
        <v>8320</v>
      </c>
      <c r="I77" s="105">
        <f>IF(ROUNDDOWN(ROUND($F77/12*I$22,-1)/10,0),ROUND($F77/12*I$22,-1),10)</f>
        <v>7490</v>
      </c>
      <c r="J77" s="105">
        <f t="shared" si="34"/>
        <v>6650</v>
      </c>
      <c r="K77" s="105">
        <f t="shared" si="34"/>
        <v>5820</v>
      </c>
      <c r="L77" s="105">
        <f t="shared" si="34"/>
        <v>4990</v>
      </c>
      <c r="M77" s="105">
        <f t="shared" si="34"/>
        <v>4160</v>
      </c>
      <c r="N77" s="105">
        <f t="shared" si="34"/>
        <v>3330</v>
      </c>
      <c r="O77" s="105">
        <f t="shared" si="34"/>
        <v>2500</v>
      </c>
      <c r="P77" s="105">
        <f t="shared" si="34"/>
        <v>1660</v>
      </c>
      <c r="Q77" s="106">
        <f>IF(ROUNDDOWN(ROUND($F77/12*Q$22,-1)/10,0),ROUND($F77/12*Q$22,-1),10)</f>
        <v>830</v>
      </c>
      <c r="R77" s="108"/>
    </row>
    <row r="78" spans="1:18" s="5" customFormat="1" ht="13.5" customHeight="1" thickBot="1">
      <c r="A78" s="232" t="s">
        <v>40</v>
      </c>
      <c r="B78" s="233"/>
      <c r="C78" s="118">
        <v>65</v>
      </c>
      <c r="D78" s="119">
        <v>69</v>
      </c>
      <c r="E78" s="168"/>
      <c r="F78" s="123">
        <v>4050</v>
      </c>
      <c r="G78" s="109">
        <f>IF(ROUNDDOWN(ROUND($F78/12*G$22,-1)/10,0),ROUND($F78/12*G$22,-1),10)</f>
        <v>3710</v>
      </c>
      <c r="H78" s="109">
        <f t="shared" si="34"/>
        <v>3380</v>
      </c>
      <c r="I78" s="109">
        <f t="shared" si="34"/>
        <v>3040</v>
      </c>
      <c r="J78" s="109">
        <f t="shared" si="34"/>
        <v>2700</v>
      </c>
      <c r="K78" s="109">
        <f t="shared" si="34"/>
        <v>2360</v>
      </c>
      <c r="L78" s="109">
        <f t="shared" si="34"/>
        <v>2030</v>
      </c>
      <c r="M78" s="109">
        <f t="shared" si="34"/>
        <v>1690</v>
      </c>
      <c r="N78" s="109">
        <f t="shared" si="34"/>
        <v>1350</v>
      </c>
      <c r="O78" s="109">
        <f t="shared" si="34"/>
        <v>1010</v>
      </c>
      <c r="P78" s="109">
        <f t="shared" si="34"/>
        <v>680</v>
      </c>
      <c r="Q78" s="110">
        <f>IF(ROUNDDOWN(ROUND($F78/12*Q$22,-1)/10,0),ROUND($F78/12*Q$22,-1),10)</f>
        <v>340</v>
      </c>
      <c r="R78" s="108"/>
    </row>
    <row r="79" spans="1:18" s="5" customFormat="1" ht="14.25" thickBot="1">
      <c r="A79" s="113"/>
      <c r="B79" s="139"/>
      <c r="C79" s="114">
        <v>70</v>
      </c>
      <c r="D79" s="115">
        <v>74</v>
      </c>
      <c r="E79" s="165" t="s">
        <v>111</v>
      </c>
      <c r="F79" s="124">
        <f t="shared" ref="F79:Q79" si="35">SUM(F80:F82)</f>
        <v>70880</v>
      </c>
      <c r="G79" s="125">
        <f t="shared" si="35"/>
        <v>64970</v>
      </c>
      <c r="H79" s="126">
        <f t="shared" si="35"/>
        <v>59070</v>
      </c>
      <c r="I79" s="126">
        <f t="shared" si="35"/>
        <v>53160</v>
      </c>
      <c r="J79" s="126">
        <f t="shared" si="35"/>
        <v>47260</v>
      </c>
      <c r="K79" s="126">
        <f t="shared" si="35"/>
        <v>41340</v>
      </c>
      <c r="L79" s="126">
        <f t="shared" si="35"/>
        <v>35450</v>
      </c>
      <c r="M79" s="126">
        <f t="shared" si="35"/>
        <v>29540</v>
      </c>
      <c r="N79" s="126">
        <f t="shared" si="35"/>
        <v>23620</v>
      </c>
      <c r="O79" s="126">
        <f t="shared" si="35"/>
        <v>17720</v>
      </c>
      <c r="P79" s="126">
        <f t="shared" si="35"/>
        <v>11820</v>
      </c>
      <c r="Q79" s="127">
        <f t="shared" si="35"/>
        <v>5910</v>
      </c>
      <c r="R79" s="108"/>
    </row>
    <row r="80" spans="1:18" s="5" customFormat="1" ht="13.5" customHeight="1">
      <c r="A80" s="232" t="s">
        <v>38</v>
      </c>
      <c r="B80" s="233"/>
      <c r="C80" s="57">
        <v>70</v>
      </c>
      <c r="D80" s="58">
        <v>74</v>
      </c>
      <c r="E80" s="166"/>
      <c r="F80" s="121">
        <v>47350</v>
      </c>
      <c r="G80" s="111">
        <f>IF(ROUNDDOWN(ROUND($F80/12*G$22,-1)/10,0),ROUND($F80/12*G$22,-1),10)</f>
        <v>43400</v>
      </c>
      <c r="H80" s="111">
        <f t="shared" ref="H80:P82" si="36">IF(ROUNDDOWN(ROUND($F80/12*H$22,-1)/10,0),ROUND($F80/12*H$22,-1),10)</f>
        <v>39460</v>
      </c>
      <c r="I80" s="111">
        <f t="shared" si="36"/>
        <v>35510</v>
      </c>
      <c r="J80" s="111">
        <f t="shared" si="36"/>
        <v>31570</v>
      </c>
      <c r="K80" s="111">
        <f t="shared" si="36"/>
        <v>27620</v>
      </c>
      <c r="L80" s="111">
        <f t="shared" si="36"/>
        <v>23680</v>
      </c>
      <c r="M80" s="111">
        <f t="shared" si="36"/>
        <v>19730</v>
      </c>
      <c r="N80" s="111">
        <f t="shared" si="36"/>
        <v>15780</v>
      </c>
      <c r="O80" s="111">
        <f t="shared" si="36"/>
        <v>11840</v>
      </c>
      <c r="P80" s="111">
        <f t="shared" si="36"/>
        <v>7890</v>
      </c>
      <c r="Q80" s="112">
        <f>IF(ROUNDDOWN(ROUND($F80/12*Q$22,-1)/10,0),ROUND($F80/12*Q$22,-1),10)</f>
        <v>3950</v>
      </c>
      <c r="R80" s="108"/>
    </row>
    <row r="81" spans="1:18" s="5" customFormat="1" ht="13.5" customHeight="1">
      <c r="A81" s="232" t="s">
        <v>39</v>
      </c>
      <c r="B81" s="233"/>
      <c r="C81" s="57">
        <v>70</v>
      </c>
      <c r="D81" s="58">
        <v>74</v>
      </c>
      <c r="E81" s="167"/>
      <c r="F81" s="122">
        <v>17130</v>
      </c>
      <c r="G81" s="105">
        <f>IF(ROUNDDOWN(ROUND($F81/12*G$22,-1)/10,0),ROUND($F81/12*G$22,-1),10)</f>
        <v>15700</v>
      </c>
      <c r="H81" s="105">
        <f t="shared" si="36"/>
        <v>14280</v>
      </c>
      <c r="I81" s="105">
        <f>IF(ROUNDDOWN(ROUND($F81/12*I$22,-1)/10,0),ROUND($F81/12*I$22,-1),10)</f>
        <v>12850</v>
      </c>
      <c r="J81" s="105">
        <f t="shared" si="36"/>
        <v>11420</v>
      </c>
      <c r="K81" s="105">
        <f t="shared" si="36"/>
        <v>9990</v>
      </c>
      <c r="L81" s="105">
        <f t="shared" si="36"/>
        <v>8570</v>
      </c>
      <c r="M81" s="105">
        <f t="shared" si="36"/>
        <v>7140</v>
      </c>
      <c r="N81" s="105">
        <f t="shared" si="36"/>
        <v>5710</v>
      </c>
      <c r="O81" s="105">
        <f t="shared" si="36"/>
        <v>4280</v>
      </c>
      <c r="P81" s="105">
        <f t="shared" si="36"/>
        <v>2860</v>
      </c>
      <c r="Q81" s="106">
        <f>IF(ROUNDDOWN(ROUND($F81/12*Q$22,-1)/10,0),ROUND($F81/12*Q$22,-1),10)</f>
        <v>1430</v>
      </c>
      <c r="R81" s="108"/>
    </row>
    <row r="82" spans="1:18" s="5" customFormat="1" ht="13.5" customHeight="1" thickBot="1">
      <c r="A82" s="234" t="s">
        <v>40</v>
      </c>
      <c r="B82" s="235"/>
      <c r="C82" s="116">
        <v>70</v>
      </c>
      <c r="D82" s="117">
        <v>74</v>
      </c>
      <c r="E82" s="168"/>
      <c r="F82" s="123">
        <v>6400</v>
      </c>
      <c r="G82" s="109">
        <f>IF(ROUNDDOWN(ROUND($F82/12*G$22,-1)/10,0),ROUND($F82/12*G$22,-1),10)</f>
        <v>5870</v>
      </c>
      <c r="H82" s="109">
        <f t="shared" si="36"/>
        <v>5330</v>
      </c>
      <c r="I82" s="109">
        <f t="shared" si="36"/>
        <v>4800</v>
      </c>
      <c r="J82" s="109">
        <f t="shared" si="36"/>
        <v>4270</v>
      </c>
      <c r="K82" s="109">
        <f t="shared" si="36"/>
        <v>3730</v>
      </c>
      <c r="L82" s="109">
        <f t="shared" si="36"/>
        <v>3200</v>
      </c>
      <c r="M82" s="109">
        <f t="shared" si="36"/>
        <v>2670</v>
      </c>
      <c r="N82" s="109">
        <f t="shared" si="36"/>
        <v>2130</v>
      </c>
      <c r="O82" s="109">
        <f t="shared" si="36"/>
        <v>1600</v>
      </c>
      <c r="P82" s="109">
        <f t="shared" si="36"/>
        <v>1070</v>
      </c>
      <c r="Q82" s="110">
        <f>IF(ROUNDDOWN(ROUND($F82/12*Q$22,-1)/10,0),ROUND($F82/12*Q$22,-1),10)</f>
        <v>530</v>
      </c>
      <c r="R82" s="108"/>
    </row>
    <row r="83" spans="1:18" s="5" customFormat="1" ht="14.25" thickBot="1">
      <c r="A83" s="107"/>
      <c r="B83" s="140"/>
      <c r="C83" s="55">
        <v>75</v>
      </c>
      <c r="D83" s="56">
        <v>79</v>
      </c>
      <c r="E83" s="165" t="s">
        <v>112</v>
      </c>
      <c r="F83" s="124">
        <f t="shared" ref="F83:Q83" si="37">SUM(F84:F86)</f>
        <v>115660</v>
      </c>
      <c r="G83" s="125">
        <f t="shared" si="37"/>
        <v>106020</v>
      </c>
      <c r="H83" s="126">
        <f t="shared" si="37"/>
        <v>96390</v>
      </c>
      <c r="I83" s="126">
        <f t="shared" si="37"/>
        <v>86750</v>
      </c>
      <c r="J83" s="126">
        <f t="shared" si="37"/>
        <v>77110</v>
      </c>
      <c r="K83" s="126">
        <f t="shared" si="37"/>
        <v>67470</v>
      </c>
      <c r="L83" s="126">
        <f t="shared" si="37"/>
        <v>57840</v>
      </c>
      <c r="M83" s="126">
        <f t="shared" si="37"/>
        <v>48190</v>
      </c>
      <c r="N83" s="126">
        <f t="shared" si="37"/>
        <v>38550</v>
      </c>
      <c r="O83" s="126">
        <f t="shared" si="37"/>
        <v>28920</v>
      </c>
      <c r="P83" s="126">
        <f t="shared" si="37"/>
        <v>19270</v>
      </c>
      <c r="Q83" s="127">
        <f t="shared" si="37"/>
        <v>9640</v>
      </c>
      <c r="R83" s="108"/>
    </row>
    <row r="84" spans="1:18" s="5" customFormat="1" ht="13.5" customHeight="1">
      <c r="A84" s="232" t="s">
        <v>38</v>
      </c>
      <c r="B84" s="233"/>
      <c r="C84" s="57">
        <v>75</v>
      </c>
      <c r="D84" s="58">
        <v>79</v>
      </c>
      <c r="E84" s="166"/>
      <c r="F84" s="121">
        <v>77060</v>
      </c>
      <c r="G84" s="111">
        <f>IF(ROUNDDOWN(ROUND($F84/12*G$22,-1)/10,0),ROUND($F84/12*G$22,-1),10)</f>
        <v>70640</v>
      </c>
      <c r="H84" s="111">
        <f t="shared" ref="H84:P86" si="38">IF(ROUNDDOWN(ROUND($F84/12*H$22,-1)/10,0),ROUND($F84/12*H$22,-1),10)</f>
        <v>64220</v>
      </c>
      <c r="I84" s="111">
        <f t="shared" si="38"/>
        <v>57800</v>
      </c>
      <c r="J84" s="111">
        <f t="shared" si="38"/>
        <v>51370</v>
      </c>
      <c r="K84" s="111">
        <f t="shared" si="38"/>
        <v>44950</v>
      </c>
      <c r="L84" s="111">
        <f t="shared" si="38"/>
        <v>38530</v>
      </c>
      <c r="M84" s="111">
        <f t="shared" si="38"/>
        <v>32110</v>
      </c>
      <c r="N84" s="111">
        <f t="shared" si="38"/>
        <v>25690</v>
      </c>
      <c r="O84" s="111">
        <f t="shared" si="38"/>
        <v>19270</v>
      </c>
      <c r="P84" s="111">
        <f t="shared" si="38"/>
        <v>12840</v>
      </c>
      <c r="Q84" s="112">
        <f>IF(ROUNDDOWN(ROUND($F84/12*Q$22,-1)/10,0),ROUND($F84/12*Q$22,-1),10)</f>
        <v>6420</v>
      </c>
      <c r="R84" s="108"/>
    </row>
    <row r="85" spans="1:18" s="5" customFormat="1" ht="13.5" customHeight="1">
      <c r="A85" s="232" t="s">
        <v>39</v>
      </c>
      <c r="B85" s="233"/>
      <c r="C85" s="57">
        <v>75</v>
      </c>
      <c r="D85" s="58">
        <v>79</v>
      </c>
      <c r="E85" s="167"/>
      <c r="F85" s="122">
        <v>28150</v>
      </c>
      <c r="G85" s="105">
        <f>IF(ROUNDDOWN(ROUND($F85/12*G$22,-1)/10,0),ROUND($F85/12*G$22,-1),10)</f>
        <v>25800</v>
      </c>
      <c r="H85" s="105">
        <f t="shared" si="38"/>
        <v>23460</v>
      </c>
      <c r="I85" s="105">
        <f t="shared" si="38"/>
        <v>21110</v>
      </c>
      <c r="J85" s="105">
        <f t="shared" si="38"/>
        <v>18770</v>
      </c>
      <c r="K85" s="105">
        <f t="shared" si="38"/>
        <v>16420</v>
      </c>
      <c r="L85" s="105">
        <f t="shared" si="38"/>
        <v>14080</v>
      </c>
      <c r="M85" s="105">
        <f t="shared" si="38"/>
        <v>11730</v>
      </c>
      <c r="N85" s="105">
        <f t="shared" si="38"/>
        <v>9380</v>
      </c>
      <c r="O85" s="105">
        <f t="shared" si="38"/>
        <v>7040</v>
      </c>
      <c r="P85" s="105">
        <f t="shared" si="38"/>
        <v>4690</v>
      </c>
      <c r="Q85" s="106">
        <f>IF(ROUNDDOWN(ROUND($F85/12*Q$22,-1)/10,0),ROUND($F85/12*Q$22,-1),10)</f>
        <v>2350</v>
      </c>
      <c r="R85" s="108"/>
    </row>
    <row r="86" spans="1:18" s="5" customFormat="1" ht="13.5" customHeight="1" thickBot="1">
      <c r="A86" s="232" t="s">
        <v>40</v>
      </c>
      <c r="B86" s="233"/>
      <c r="C86" s="118">
        <v>75</v>
      </c>
      <c r="D86" s="119">
        <v>79</v>
      </c>
      <c r="E86" s="168"/>
      <c r="F86" s="123">
        <v>10450</v>
      </c>
      <c r="G86" s="109">
        <f>IF(ROUNDDOWN(ROUND($F86/12*G$22,-1)/10,0),ROUND($F86/12*G$22,-1),10)</f>
        <v>9580</v>
      </c>
      <c r="H86" s="109">
        <f>IF(ROUNDDOWN(ROUND($F86/12*H$22,-1)/10,0),ROUND($F86/12*H$22,-1),10)</f>
        <v>8710</v>
      </c>
      <c r="I86" s="109">
        <f t="shared" si="38"/>
        <v>7840</v>
      </c>
      <c r="J86" s="109">
        <f t="shared" si="38"/>
        <v>6970</v>
      </c>
      <c r="K86" s="109">
        <f t="shared" si="38"/>
        <v>6100</v>
      </c>
      <c r="L86" s="109">
        <f t="shared" si="38"/>
        <v>5230</v>
      </c>
      <c r="M86" s="109">
        <f t="shared" si="38"/>
        <v>4350</v>
      </c>
      <c r="N86" s="109">
        <f t="shared" si="38"/>
        <v>3480</v>
      </c>
      <c r="O86" s="109">
        <f t="shared" si="38"/>
        <v>2610</v>
      </c>
      <c r="P86" s="109">
        <f t="shared" si="38"/>
        <v>1740</v>
      </c>
      <c r="Q86" s="110">
        <f>IF(ROUNDDOWN(ROUND($F86/12*Q$22,-1)/10,0),ROUND($F86/12*Q$22,-1),10)</f>
        <v>870</v>
      </c>
      <c r="R86" s="108"/>
    </row>
    <row r="87" spans="1:18" s="5" customFormat="1" ht="14.25" thickBot="1">
      <c r="A87" s="113"/>
      <c r="B87" s="139"/>
      <c r="C87" s="114">
        <v>80</v>
      </c>
      <c r="D87" s="115">
        <v>84</v>
      </c>
      <c r="E87" s="165" t="s">
        <v>113</v>
      </c>
      <c r="F87" s="124">
        <f t="shared" ref="F87:Q87" si="39">SUM(F88:F90)</f>
        <v>180330</v>
      </c>
      <c r="G87" s="125">
        <f t="shared" si="39"/>
        <v>165310</v>
      </c>
      <c r="H87" s="126">
        <f t="shared" si="39"/>
        <v>150280</v>
      </c>
      <c r="I87" s="126">
        <f t="shared" si="39"/>
        <v>135260</v>
      </c>
      <c r="J87" s="126">
        <f t="shared" si="39"/>
        <v>120210</v>
      </c>
      <c r="K87" s="126">
        <f t="shared" si="39"/>
        <v>105190</v>
      </c>
      <c r="L87" s="126">
        <f t="shared" si="39"/>
        <v>90170</v>
      </c>
      <c r="M87" s="126">
        <f t="shared" si="39"/>
        <v>75140</v>
      </c>
      <c r="N87" s="126">
        <f t="shared" si="39"/>
        <v>60120</v>
      </c>
      <c r="O87" s="126">
        <f t="shared" si="39"/>
        <v>45090</v>
      </c>
      <c r="P87" s="126">
        <f t="shared" si="39"/>
        <v>30050</v>
      </c>
      <c r="Q87" s="127">
        <f t="shared" si="39"/>
        <v>15020</v>
      </c>
      <c r="R87" s="108"/>
    </row>
    <row r="88" spans="1:18" s="5" customFormat="1" ht="13.5" customHeight="1">
      <c r="A88" s="232" t="s">
        <v>38</v>
      </c>
      <c r="B88" s="233"/>
      <c r="C88" s="57">
        <v>80</v>
      </c>
      <c r="D88" s="58">
        <v>84</v>
      </c>
      <c r="E88" s="166"/>
      <c r="F88" s="121">
        <v>131900</v>
      </c>
      <c r="G88" s="111">
        <f>IF(ROUNDDOWN(ROUND($F88/12*G$22,-1)/10,0),ROUND($F88/12*G$22,-1),10)</f>
        <v>120910</v>
      </c>
      <c r="H88" s="111">
        <f t="shared" ref="H88:P90" si="40">IF(ROUNDDOWN(ROUND($F88/12*H$22,-1)/10,0),ROUND($F88/12*H$22,-1),10)</f>
        <v>109920</v>
      </c>
      <c r="I88" s="111">
        <f t="shared" si="40"/>
        <v>98930</v>
      </c>
      <c r="J88" s="111">
        <f t="shared" si="40"/>
        <v>87930</v>
      </c>
      <c r="K88" s="111">
        <f t="shared" si="40"/>
        <v>76940</v>
      </c>
      <c r="L88" s="111">
        <f t="shared" si="40"/>
        <v>65950</v>
      </c>
      <c r="M88" s="111">
        <f t="shared" si="40"/>
        <v>54960</v>
      </c>
      <c r="N88" s="111">
        <f t="shared" si="40"/>
        <v>43970</v>
      </c>
      <c r="O88" s="111">
        <f t="shared" si="40"/>
        <v>32980</v>
      </c>
      <c r="P88" s="111">
        <f t="shared" si="40"/>
        <v>21980</v>
      </c>
      <c r="Q88" s="112">
        <f>IF(ROUNDDOWN(ROUND($F88/12*Q$22,-1)/10,0),ROUND($F88/12*Q$22,-1),10)</f>
        <v>10990</v>
      </c>
      <c r="R88" s="108"/>
    </row>
    <row r="89" spans="1:18" s="5" customFormat="1" ht="13.5" customHeight="1">
      <c r="A89" s="232" t="s">
        <v>39</v>
      </c>
      <c r="B89" s="233"/>
      <c r="C89" s="57">
        <v>80</v>
      </c>
      <c r="D89" s="58">
        <v>84</v>
      </c>
      <c r="E89" s="167"/>
      <c r="F89" s="122">
        <v>30530</v>
      </c>
      <c r="G89" s="105">
        <f>IF(ROUNDDOWN(ROUND($F89/12*G$22,-1)/10,0),ROUND($F89/12*G$22,-1),10)</f>
        <v>27990</v>
      </c>
      <c r="H89" s="105">
        <f t="shared" si="40"/>
        <v>25440</v>
      </c>
      <c r="I89" s="105">
        <f>IF(ROUNDDOWN(ROUND($F89/12*I$22,-1)/10,0),ROUND($F89/12*I$22,-1),10)</f>
        <v>22900</v>
      </c>
      <c r="J89" s="105">
        <f t="shared" si="40"/>
        <v>20350</v>
      </c>
      <c r="K89" s="105">
        <f t="shared" si="40"/>
        <v>17810</v>
      </c>
      <c r="L89" s="105">
        <f t="shared" si="40"/>
        <v>15270</v>
      </c>
      <c r="M89" s="105">
        <f t="shared" si="40"/>
        <v>12720</v>
      </c>
      <c r="N89" s="105">
        <f t="shared" si="40"/>
        <v>10180</v>
      </c>
      <c r="O89" s="105">
        <f t="shared" si="40"/>
        <v>7630</v>
      </c>
      <c r="P89" s="105">
        <f t="shared" si="40"/>
        <v>5090</v>
      </c>
      <c r="Q89" s="106">
        <f>IF(ROUNDDOWN(ROUND($F89/12*Q$22,-1)/10,0),ROUND($F89/12*Q$22,-1),10)</f>
        <v>2540</v>
      </c>
      <c r="R89" s="108"/>
    </row>
    <row r="90" spans="1:18" s="5" customFormat="1" ht="13.5" customHeight="1" thickBot="1">
      <c r="A90" s="234" t="s">
        <v>40</v>
      </c>
      <c r="B90" s="235"/>
      <c r="C90" s="116">
        <v>80</v>
      </c>
      <c r="D90" s="117">
        <v>84</v>
      </c>
      <c r="E90" s="168"/>
      <c r="F90" s="123">
        <v>17900</v>
      </c>
      <c r="G90" s="109">
        <f>IF(ROUNDDOWN(ROUND($F90/12*G$22,-1)/10,0),ROUND($F90/12*G$22,-1),10)</f>
        <v>16410</v>
      </c>
      <c r="H90" s="109">
        <f t="shared" si="40"/>
        <v>14920</v>
      </c>
      <c r="I90" s="109">
        <f t="shared" si="40"/>
        <v>13430</v>
      </c>
      <c r="J90" s="109">
        <f t="shared" si="40"/>
        <v>11930</v>
      </c>
      <c r="K90" s="109">
        <f t="shared" si="40"/>
        <v>10440</v>
      </c>
      <c r="L90" s="109">
        <f t="shared" si="40"/>
        <v>8950</v>
      </c>
      <c r="M90" s="109">
        <f t="shared" si="40"/>
        <v>7460</v>
      </c>
      <c r="N90" s="109">
        <f t="shared" si="40"/>
        <v>5970</v>
      </c>
      <c r="O90" s="109">
        <f t="shared" si="40"/>
        <v>4480</v>
      </c>
      <c r="P90" s="109">
        <f t="shared" si="40"/>
        <v>2980</v>
      </c>
      <c r="Q90" s="110">
        <f>IF(ROUNDDOWN(ROUND($F90/12*Q$22,-1)/10,0),ROUND($F90/12*Q$22,-1),10)</f>
        <v>1490</v>
      </c>
      <c r="R90" s="108"/>
    </row>
    <row r="91" spans="1:18" s="5" customFormat="1" ht="14.25" thickBot="1">
      <c r="A91" s="107"/>
      <c r="B91" s="140"/>
      <c r="C91" s="55">
        <v>85</v>
      </c>
      <c r="D91" s="56">
        <v>89</v>
      </c>
      <c r="E91" s="165" t="s">
        <v>114</v>
      </c>
      <c r="F91" s="124">
        <f t="shared" ref="F91:Q91" si="41">SUM(F92:F94)</f>
        <v>265600</v>
      </c>
      <c r="G91" s="125">
        <f>SUM(G92:G94)</f>
        <v>243460</v>
      </c>
      <c r="H91" s="126">
        <f t="shared" si="41"/>
        <v>221340</v>
      </c>
      <c r="I91" s="126">
        <f t="shared" si="41"/>
        <v>199200</v>
      </c>
      <c r="J91" s="126">
        <f t="shared" si="41"/>
        <v>177070</v>
      </c>
      <c r="K91" s="126">
        <f t="shared" si="41"/>
        <v>154930</v>
      </c>
      <c r="L91" s="126">
        <f t="shared" si="41"/>
        <v>132810</v>
      </c>
      <c r="M91" s="126">
        <f t="shared" si="41"/>
        <v>110670</v>
      </c>
      <c r="N91" s="126">
        <f t="shared" si="41"/>
        <v>88530</v>
      </c>
      <c r="O91" s="126">
        <f t="shared" si="41"/>
        <v>66400</v>
      </c>
      <c r="P91" s="126">
        <f t="shared" si="41"/>
        <v>44270</v>
      </c>
      <c r="Q91" s="127">
        <f t="shared" si="41"/>
        <v>22140</v>
      </c>
      <c r="R91" s="108"/>
    </row>
    <row r="92" spans="1:18" s="5" customFormat="1">
      <c r="A92" s="232" t="s">
        <v>38</v>
      </c>
      <c r="B92" s="233"/>
      <c r="C92" s="57">
        <v>85</v>
      </c>
      <c r="D92" s="58">
        <v>89</v>
      </c>
      <c r="E92" s="166"/>
      <c r="F92" s="121">
        <v>194280</v>
      </c>
      <c r="G92" s="111">
        <f>IF(ROUNDDOWN(ROUND($F92/12*G$22,-1)/10,0),ROUND($F92/12*G$22,-1),10)</f>
        <v>178090</v>
      </c>
      <c r="H92" s="111">
        <f t="shared" ref="H92:P94" si="42">IF(ROUNDDOWN(ROUND($F92/12*H$22,-1)/10,0),ROUND($F92/12*H$22,-1),10)</f>
        <v>161900</v>
      </c>
      <c r="I92" s="111">
        <f t="shared" si="42"/>
        <v>145710</v>
      </c>
      <c r="J92" s="111">
        <f t="shared" si="42"/>
        <v>129520</v>
      </c>
      <c r="K92" s="111">
        <f t="shared" si="42"/>
        <v>113330</v>
      </c>
      <c r="L92" s="111">
        <f t="shared" si="42"/>
        <v>97140</v>
      </c>
      <c r="M92" s="111">
        <f t="shared" si="42"/>
        <v>80950</v>
      </c>
      <c r="N92" s="111">
        <f t="shared" si="42"/>
        <v>64760</v>
      </c>
      <c r="O92" s="111">
        <f t="shared" si="42"/>
        <v>48570</v>
      </c>
      <c r="P92" s="111">
        <f t="shared" si="42"/>
        <v>32380</v>
      </c>
      <c r="Q92" s="112">
        <f>IF(ROUNDDOWN(ROUND($F92/12*Q$22,-1)/10,0),ROUND($F92/12*Q$22,-1),10)</f>
        <v>16190</v>
      </c>
      <c r="R92" s="108"/>
    </row>
    <row r="93" spans="1:18" s="5" customFormat="1">
      <c r="A93" s="232" t="s">
        <v>39</v>
      </c>
      <c r="B93" s="233"/>
      <c r="C93" s="57">
        <v>85</v>
      </c>
      <c r="D93" s="58">
        <v>89</v>
      </c>
      <c r="E93" s="167"/>
      <c r="F93" s="122">
        <v>44970</v>
      </c>
      <c r="G93" s="105">
        <f>IF(ROUNDDOWN(ROUND($F93/12*G$22,-1)/10,0),ROUND($F93/12*G$22,-1),10)</f>
        <v>41220</v>
      </c>
      <c r="H93" s="105">
        <f t="shared" si="42"/>
        <v>37480</v>
      </c>
      <c r="I93" s="105">
        <f t="shared" si="42"/>
        <v>33730</v>
      </c>
      <c r="J93" s="105">
        <f>IF(ROUNDDOWN(ROUND($F93/12*J$22,-1)/10,0),ROUND($F93/12*J$22,-1),10)</f>
        <v>29980</v>
      </c>
      <c r="K93" s="105">
        <f t="shared" si="42"/>
        <v>26230</v>
      </c>
      <c r="L93" s="105">
        <f t="shared" si="42"/>
        <v>22490</v>
      </c>
      <c r="M93" s="105">
        <f t="shared" si="42"/>
        <v>18740</v>
      </c>
      <c r="N93" s="105">
        <f t="shared" si="42"/>
        <v>14990</v>
      </c>
      <c r="O93" s="105">
        <f t="shared" si="42"/>
        <v>11240</v>
      </c>
      <c r="P93" s="105">
        <f t="shared" si="42"/>
        <v>7500</v>
      </c>
      <c r="Q93" s="106">
        <f>IF(ROUNDDOWN(ROUND($F93/12*Q$22,-1)/10,0),ROUND($F93/12*Q$22,-1),10)</f>
        <v>3750</v>
      </c>
      <c r="R93" s="108"/>
    </row>
    <row r="94" spans="1:18" s="5" customFormat="1" ht="14.25" thickBot="1">
      <c r="A94" s="242" t="s">
        <v>40</v>
      </c>
      <c r="B94" s="243"/>
      <c r="C94" s="101">
        <v>85</v>
      </c>
      <c r="D94" s="102">
        <v>89</v>
      </c>
      <c r="E94" s="169"/>
      <c r="F94" s="128">
        <v>26350</v>
      </c>
      <c r="G94" s="103">
        <f>IF(ROUNDDOWN(ROUND($F94/12*G$22,-1)/10,0),ROUND($F94/12*G$22,-1),10)</f>
        <v>24150</v>
      </c>
      <c r="H94" s="103">
        <f t="shared" si="42"/>
        <v>21960</v>
      </c>
      <c r="I94" s="103">
        <f t="shared" si="42"/>
        <v>19760</v>
      </c>
      <c r="J94" s="103">
        <f t="shared" si="42"/>
        <v>17570</v>
      </c>
      <c r="K94" s="103">
        <f t="shared" si="42"/>
        <v>15370</v>
      </c>
      <c r="L94" s="103">
        <f t="shared" si="42"/>
        <v>13180</v>
      </c>
      <c r="M94" s="103">
        <f t="shared" si="42"/>
        <v>10980</v>
      </c>
      <c r="N94" s="103">
        <f t="shared" si="42"/>
        <v>8780</v>
      </c>
      <c r="O94" s="103">
        <f t="shared" si="42"/>
        <v>6590</v>
      </c>
      <c r="P94" s="103">
        <f t="shared" si="42"/>
        <v>4390</v>
      </c>
      <c r="Q94" s="104">
        <f>IF(ROUNDDOWN(ROUND($F94/12*Q$22,-1)/10,0),ROUND($F94/12*Q$22,-1),10)</f>
        <v>2200</v>
      </c>
      <c r="R94" s="108"/>
    </row>
    <row r="95" spans="1:18" ht="14.25" thickBot="1">
      <c r="A95" s="151"/>
      <c r="B95" s="154"/>
      <c r="C95" s="152"/>
      <c r="D95" s="152"/>
      <c r="E95" s="170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3"/>
    </row>
    <row r="96" spans="1:18" s="5" customFormat="1">
      <c r="B96" s="137"/>
      <c r="E96" s="157"/>
    </row>
    <row r="97" spans="1:5" s="5" customFormat="1" hidden="1">
      <c r="B97" s="137"/>
      <c r="E97" s="157"/>
    </row>
    <row r="98" spans="1:5" s="5" customFormat="1" hidden="1">
      <c r="A98" s="77"/>
      <c r="B98" s="137"/>
      <c r="E98" s="157"/>
    </row>
    <row r="99" spans="1:5" s="5" customFormat="1" hidden="1">
      <c r="A99" s="77"/>
      <c r="B99" s="137"/>
      <c r="E99" s="157"/>
    </row>
    <row r="100" spans="1:5" s="5" customFormat="1" hidden="1">
      <c r="A100" s="77"/>
      <c r="B100" s="137"/>
      <c r="E100" s="157"/>
    </row>
    <row r="101" spans="1:5" s="5" customFormat="1" hidden="1">
      <c r="A101" s="77"/>
      <c r="B101" s="137"/>
      <c r="E101" s="157"/>
    </row>
    <row r="102" spans="1:5" s="5" customFormat="1" hidden="1">
      <c r="A102" s="77"/>
      <c r="B102" s="137"/>
      <c r="E102" s="157"/>
    </row>
    <row r="103" spans="1:5" s="5" customFormat="1" hidden="1">
      <c r="A103" s="77"/>
      <c r="B103" s="137"/>
      <c r="E103" s="157"/>
    </row>
    <row r="104" spans="1:5" s="5" customFormat="1" hidden="1">
      <c r="A104" s="77"/>
      <c r="B104" s="137"/>
      <c r="E104" s="157"/>
    </row>
    <row r="105" spans="1:5" s="5" customFormat="1" hidden="1">
      <c r="A105" s="77"/>
      <c r="B105" s="137"/>
      <c r="E105" s="157"/>
    </row>
    <row r="106" spans="1:5" s="5" customFormat="1" hidden="1">
      <c r="A106" s="77"/>
      <c r="B106" s="137"/>
      <c r="E106" s="157"/>
    </row>
    <row r="107" spans="1:5" s="5" customFormat="1" hidden="1">
      <c r="A107" s="77"/>
      <c r="B107" s="137"/>
      <c r="E107" s="157"/>
    </row>
    <row r="108" spans="1:5" s="5" customFormat="1" hidden="1">
      <c r="A108" s="77"/>
      <c r="B108" s="137"/>
      <c r="E108" s="157"/>
    </row>
    <row r="109" spans="1:5" s="5" customFormat="1" hidden="1">
      <c r="A109" s="77"/>
      <c r="B109" s="137"/>
      <c r="E109" s="157"/>
    </row>
    <row r="110" spans="1:5" s="5" customFormat="1" hidden="1">
      <c r="A110" s="77"/>
      <c r="B110" s="137"/>
      <c r="E110" s="157"/>
    </row>
    <row r="111" spans="1:5" s="5" customFormat="1" hidden="1">
      <c r="A111" s="77"/>
      <c r="B111" s="137"/>
      <c r="E111" s="157"/>
    </row>
    <row r="112" spans="1:5" s="5" customFormat="1" hidden="1">
      <c r="A112" s="77"/>
      <c r="B112" s="137"/>
      <c r="E112" s="157"/>
    </row>
    <row r="113" spans="1:5" s="5" customFormat="1" hidden="1">
      <c r="A113" s="77"/>
      <c r="B113" s="137"/>
      <c r="E113" s="157"/>
    </row>
    <row r="114" spans="1:5" s="5" customFormat="1" hidden="1">
      <c r="A114" s="77"/>
      <c r="B114" s="137"/>
      <c r="E114" s="157"/>
    </row>
    <row r="115" spans="1:5" s="5" customFormat="1" hidden="1">
      <c r="A115" s="77"/>
      <c r="B115" s="137"/>
      <c r="E115" s="157"/>
    </row>
    <row r="116" spans="1:5" s="5" customFormat="1" hidden="1">
      <c r="A116" s="77"/>
      <c r="B116" s="137"/>
      <c r="E116" s="157"/>
    </row>
    <row r="117" spans="1:5" hidden="1"/>
    <row r="118" spans="1:5" hidden="1"/>
    <row r="119" spans="1:5" hidden="1"/>
    <row r="120" spans="1:5" hidden="1"/>
    <row r="121" spans="1:5" hidden="1"/>
    <row r="122" spans="1:5" hidden="1"/>
    <row r="123" spans="1:5" hidden="1"/>
    <row r="124" spans="1:5" hidden="1"/>
    <row r="125" spans="1:5" hidden="1"/>
    <row r="126" spans="1:5" hidden="1"/>
    <row r="127" spans="1:5" hidden="1"/>
    <row r="128" spans="1:5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spans="1:18" ht="14.25" thickBot="1"/>
    <row r="162" spans="1:18" ht="14.25" thickBot="1">
      <c r="A162" s="221" t="s">
        <v>66</v>
      </c>
      <c r="B162" s="222"/>
      <c r="C162" s="223"/>
      <c r="D162" s="146"/>
      <c r="E162" s="156"/>
      <c r="F162" s="146"/>
      <c r="G162" s="146"/>
      <c r="H162" s="146"/>
      <c r="I162" s="146"/>
      <c r="J162" s="146"/>
      <c r="K162" s="146"/>
      <c r="L162" s="146"/>
      <c r="M162" s="146"/>
      <c r="N162" s="146"/>
      <c r="O162" s="146"/>
      <c r="P162" s="146"/>
      <c r="Q162" s="146"/>
      <c r="R162" s="147"/>
    </row>
    <row r="163" spans="1:18" ht="15" thickBot="1">
      <c r="A163" s="148"/>
      <c r="B163" s="137"/>
      <c r="C163" s="5"/>
      <c r="D163" s="5"/>
      <c r="E163" s="157"/>
      <c r="F163" s="77" t="s">
        <v>5</v>
      </c>
      <c r="G163" s="77" t="s">
        <v>6</v>
      </c>
      <c r="H163" s="77" t="s">
        <v>7</v>
      </c>
      <c r="I163" s="77" t="s">
        <v>8</v>
      </c>
      <c r="J163" s="77" t="s">
        <v>9</v>
      </c>
      <c r="K163" s="77" t="s">
        <v>10</v>
      </c>
      <c r="L163" s="77" t="s">
        <v>11</v>
      </c>
      <c r="M163" s="77" t="s">
        <v>12</v>
      </c>
      <c r="N163" s="77" t="s">
        <v>13</v>
      </c>
      <c r="O163" s="77" t="s">
        <v>14</v>
      </c>
      <c r="P163" s="77" t="s">
        <v>15</v>
      </c>
      <c r="Q163" s="77" t="s">
        <v>16</v>
      </c>
      <c r="R163" s="108"/>
    </row>
    <row r="164" spans="1:18" ht="14.25" thickBot="1">
      <c r="A164" s="43"/>
      <c r="B164" s="141" t="s">
        <v>56</v>
      </c>
      <c r="C164" s="44" t="s">
        <v>20</v>
      </c>
      <c r="D164" s="45" t="s">
        <v>0</v>
      </c>
      <c r="E164" s="172"/>
      <c r="F164" s="46">
        <v>12</v>
      </c>
      <c r="G164" s="47">
        <v>11</v>
      </c>
      <c r="H164" s="47">
        <v>10</v>
      </c>
      <c r="I164" s="47">
        <v>9</v>
      </c>
      <c r="J164" s="47">
        <v>8</v>
      </c>
      <c r="K164" s="47">
        <v>7</v>
      </c>
      <c r="L164" s="47">
        <v>6</v>
      </c>
      <c r="M164" s="47">
        <v>5</v>
      </c>
      <c r="N164" s="47">
        <v>4</v>
      </c>
      <c r="O164" s="47">
        <v>3</v>
      </c>
      <c r="P164" s="47">
        <v>2</v>
      </c>
      <c r="Q164" s="48">
        <v>1</v>
      </c>
      <c r="R164" s="108"/>
    </row>
    <row r="165" spans="1:18" ht="14.25" thickBot="1">
      <c r="A165" s="236" t="s">
        <v>42</v>
      </c>
      <c r="B165" s="129" t="s">
        <v>80</v>
      </c>
      <c r="C165" s="49">
        <v>11</v>
      </c>
      <c r="D165" s="80" t="s">
        <v>67</v>
      </c>
      <c r="E165" s="173" t="s">
        <v>359</v>
      </c>
      <c r="F165" s="130">
        <v>1150</v>
      </c>
      <c r="G165" s="81">
        <f t="shared" ref="G165:Q174" si="43">IF(ROUNDDOWN(ROUND($F165/12*G$164,-1)/10,0),ROUND($F165/12*G$164,-1),10)</f>
        <v>1050</v>
      </c>
      <c r="H165" s="81">
        <f t="shared" si="43"/>
        <v>960</v>
      </c>
      <c r="I165" s="81">
        <f t="shared" si="43"/>
        <v>860</v>
      </c>
      <c r="J165" s="81">
        <f t="shared" si="43"/>
        <v>770</v>
      </c>
      <c r="K165" s="81">
        <f t="shared" si="43"/>
        <v>670</v>
      </c>
      <c r="L165" s="81">
        <f t="shared" si="43"/>
        <v>580</v>
      </c>
      <c r="M165" s="81">
        <f t="shared" si="43"/>
        <v>480</v>
      </c>
      <c r="N165" s="81">
        <f t="shared" si="43"/>
        <v>380</v>
      </c>
      <c r="O165" s="81">
        <f t="shared" si="43"/>
        <v>290</v>
      </c>
      <c r="P165" s="81">
        <f t="shared" si="43"/>
        <v>190</v>
      </c>
      <c r="Q165" s="82">
        <f t="shared" si="43"/>
        <v>100</v>
      </c>
      <c r="R165" s="108"/>
    </row>
    <row r="166" spans="1:18">
      <c r="A166" s="237"/>
      <c r="B166" s="239" t="s">
        <v>81</v>
      </c>
      <c r="C166" s="50">
        <v>21</v>
      </c>
      <c r="D166" s="83" t="s">
        <v>21</v>
      </c>
      <c r="E166" s="174" t="s">
        <v>360</v>
      </c>
      <c r="F166" s="131">
        <v>150</v>
      </c>
      <c r="G166" s="84">
        <f t="shared" si="43"/>
        <v>140</v>
      </c>
      <c r="H166" s="84">
        <f>IF(ROUNDDOWN(ROUND($F166/12*H$164,-1)/10,0),ROUND($F166/12*H$164,-1),10)</f>
        <v>130</v>
      </c>
      <c r="I166" s="84">
        <f t="shared" si="43"/>
        <v>110</v>
      </c>
      <c r="J166" s="84">
        <f t="shared" si="43"/>
        <v>100</v>
      </c>
      <c r="K166" s="84">
        <f t="shared" si="43"/>
        <v>90</v>
      </c>
      <c r="L166" s="84">
        <f t="shared" si="43"/>
        <v>80</v>
      </c>
      <c r="M166" s="84">
        <f t="shared" si="43"/>
        <v>60</v>
      </c>
      <c r="N166" s="84">
        <f t="shared" si="43"/>
        <v>50</v>
      </c>
      <c r="O166" s="84">
        <f t="shared" si="43"/>
        <v>40</v>
      </c>
      <c r="P166" s="84">
        <f t="shared" si="43"/>
        <v>30</v>
      </c>
      <c r="Q166" s="85">
        <f t="shared" si="43"/>
        <v>10</v>
      </c>
      <c r="R166" s="108"/>
    </row>
    <row r="167" spans="1:18" ht="14.25" thickBot="1">
      <c r="A167" s="237"/>
      <c r="B167" s="240"/>
      <c r="C167" s="51">
        <v>22</v>
      </c>
      <c r="D167" s="86" t="s">
        <v>22</v>
      </c>
      <c r="E167" s="175" t="s">
        <v>361</v>
      </c>
      <c r="F167" s="132">
        <v>260</v>
      </c>
      <c r="G167" s="87">
        <f t="shared" si="43"/>
        <v>240</v>
      </c>
      <c r="H167" s="87">
        <f t="shared" si="43"/>
        <v>220</v>
      </c>
      <c r="I167" s="87">
        <f t="shared" si="43"/>
        <v>200</v>
      </c>
      <c r="J167" s="87">
        <f t="shared" si="43"/>
        <v>170</v>
      </c>
      <c r="K167" s="87">
        <f t="shared" si="43"/>
        <v>150</v>
      </c>
      <c r="L167" s="87">
        <f t="shared" si="43"/>
        <v>130</v>
      </c>
      <c r="M167" s="87">
        <f t="shared" si="43"/>
        <v>110</v>
      </c>
      <c r="N167" s="87">
        <f t="shared" si="43"/>
        <v>90</v>
      </c>
      <c r="O167" s="87">
        <f t="shared" si="43"/>
        <v>70</v>
      </c>
      <c r="P167" s="87">
        <f t="shared" si="43"/>
        <v>40</v>
      </c>
      <c r="Q167" s="88">
        <f t="shared" si="43"/>
        <v>20</v>
      </c>
      <c r="R167" s="108"/>
    </row>
    <row r="168" spans="1:18">
      <c r="A168" s="237"/>
      <c r="B168" s="239" t="s">
        <v>43</v>
      </c>
      <c r="C168" s="50">
        <v>31</v>
      </c>
      <c r="D168" s="83" t="s">
        <v>21</v>
      </c>
      <c r="E168" s="174" t="s">
        <v>362</v>
      </c>
      <c r="F168" s="131">
        <v>570</v>
      </c>
      <c r="G168" s="84">
        <f t="shared" si="43"/>
        <v>520</v>
      </c>
      <c r="H168" s="84">
        <f t="shared" si="43"/>
        <v>480</v>
      </c>
      <c r="I168" s="84">
        <f t="shared" si="43"/>
        <v>430</v>
      </c>
      <c r="J168" s="84">
        <f t="shared" si="43"/>
        <v>380</v>
      </c>
      <c r="K168" s="84">
        <f t="shared" si="43"/>
        <v>330</v>
      </c>
      <c r="L168" s="84">
        <f t="shared" si="43"/>
        <v>290</v>
      </c>
      <c r="M168" s="84">
        <f t="shared" si="43"/>
        <v>240</v>
      </c>
      <c r="N168" s="84">
        <f t="shared" si="43"/>
        <v>190</v>
      </c>
      <c r="O168" s="84">
        <f t="shared" si="43"/>
        <v>140</v>
      </c>
      <c r="P168" s="84">
        <f t="shared" si="43"/>
        <v>100</v>
      </c>
      <c r="Q168" s="85">
        <f t="shared" si="43"/>
        <v>50</v>
      </c>
      <c r="R168" s="108"/>
    </row>
    <row r="169" spans="1:18">
      <c r="A169" s="237"/>
      <c r="B169" s="241"/>
      <c r="C169" s="52">
        <v>32</v>
      </c>
      <c r="D169" s="89" t="s">
        <v>23</v>
      </c>
      <c r="E169" s="176" t="s">
        <v>363</v>
      </c>
      <c r="F169" s="99">
        <v>880</v>
      </c>
      <c r="G169" s="72">
        <f t="shared" si="43"/>
        <v>810</v>
      </c>
      <c r="H169" s="72">
        <f t="shared" si="43"/>
        <v>730</v>
      </c>
      <c r="I169" s="72">
        <f t="shared" si="43"/>
        <v>660</v>
      </c>
      <c r="J169" s="72">
        <f t="shared" si="43"/>
        <v>590</v>
      </c>
      <c r="K169" s="72">
        <f t="shared" si="43"/>
        <v>510</v>
      </c>
      <c r="L169" s="72">
        <f t="shared" si="43"/>
        <v>440</v>
      </c>
      <c r="M169" s="72">
        <f t="shared" si="43"/>
        <v>370</v>
      </c>
      <c r="N169" s="72">
        <f t="shared" si="43"/>
        <v>290</v>
      </c>
      <c r="O169" s="72">
        <f t="shared" si="43"/>
        <v>220</v>
      </c>
      <c r="P169" s="72">
        <f t="shared" si="43"/>
        <v>150</v>
      </c>
      <c r="Q169" s="73">
        <f t="shared" si="43"/>
        <v>70</v>
      </c>
      <c r="R169" s="108"/>
    </row>
    <row r="170" spans="1:18" ht="14.25" thickBot="1">
      <c r="A170" s="237"/>
      <c r="B170" s="240"/>
      <c r="C170" s="51">
        <v>33</v>
      </c>
      <c r="D170" s="86" t="s">
        <v>22</v>
      </c>
      <c r="E170" s="175" t="s">
        <v>364</v>
      </c>
      <c r="F170" s="132">
        <v>1360</v>
      </c>
      <c r="G170" s="87">
        <f t="shared" si="43"/>
        <v>1250</v>
      </c>
      <c r="H170" s="87">
        <f t="shared" si="43"/>
        <v>1130</v>
      </c>
      <c r="I170" s="87">
        <f t="shared" si="43"/>
        <v>1020</v>
      </c>
      <c r="J170" s="87">
        <f t="shared" si="43"/>
        <v>910</v>
      </c>
      <c r="K170" s="87">
        <f t="shared" si="43"/>
        <v>790</v>
      </c>
      <c r="L170" s="87">
        <f t="shared" si="43"/>
        <v>680</v>
      </c>
      <c r="M170" s="87">
        <f t="shared" si="43"/>
        <v>570</v>
      </c>
      <c r="N170" s="87">
        <f t="shared" si="43"/>
        <v>450</v>
      </c>
      <c r="O170" s="87">
        <f t="shared" si="43"/>
        <v>340</v>
      </c>
      <c r="P170" s="87">
        <f t="shared" si="43"/>
        <v>230</v>
      </c>
      <c r="Q170" s="88">
        <f t="shared" si="43"/>
        <v>110</v>
      </c>
      <c r="R170" s="108"/>
    </row>
    <row r="171" spans="1:18" ht="14.25" thickBot="1">
      <c r="A171" s="237"/>
      <c r="B171" s="142" t="s">
        <v>346</v>
      </c>
      <c r="C171" s="51">
        <v>42</v>
      </c>
      <c r="D171" s="86" t="s">
        <v>53</v>
      </c>
      <c r="E171" s="217">
        <v>42</v>
      </c>
      <c r="F171" s="132">
        <v>880</v>
      </c>
      <c r="G171" s="87">
        <f>IF(ROUNDDOWN(ROUND($F171/12*G$164,-1)/10,0),ROUND($F171/12*G$164,-1),10)</f>
        <v>810</v>
      </c>
      <c r="H171" s="87">
        <f t="shared" si="43"/>
        <v>730</v>
      </c>
      <c r="I171" s="87">
        <f t="shared" si="43"/>
        <v>660</v>
      </c>
      <c r="J171" s="87">
        <f t="shared" si="43"/>
        <v>590</v>
      </c>
      <c r="K171" s="87">
        <f t="shared" si="43"/>
        <v>510</v>
      </c>
      <c r="L171" s="87">
        <f t="shared" si="43"/>
        <v>440</v>
      </c>
      <c r="M171" s="87">
        <f t="shared" si="43"/>
        <v>370</v>
      </c>
      <c r="N171" s="87">
        <f t="shared" si="43"/>
        <v>290</v>
      </c>
      <c r="O171" s="87">
        <f t="shared" si="43"/>
        <v>220</v>
      </c>
      <c r="P171" s="87">
        <f t="shared" si="43"/>
        <v>150</v>
      </c>
      <c r="Q171" s="88">
        <f>IF(ROUNDDOWN(ROUND($F171/12*Q$164,-1)/10,0),ROUND($F171/12*Q$164,-1),10)</f>
        <v>70</v>
      </c>
      <c r="R171" s="108"/>
    </row>
    <row r="172" spans="1:18">
      <c r="A172" s="237"/>
      <c r="B172" s="239" t="s">
        <v>24</v>
      </c>
      <c r="C172" s="50">
        <v>51</v>
      </c>
      <c r="D172" s="83" t="s">
        <v>25</v>
      </c>
      <c r="E172" s="174" t="s">
        <v>365</v>
      </c>
      <c r="F172" s="131">
        <v>4000</v>
      </c>
      <c r="G172" s="84">
        <f>IF(ROUNDDOWN(ROUND($F172/12*G$164,-1)/10,0),ROUND($F172/12*G$164,-1),10)</f>
        <v>3670</v>
      </c>
      <c r="H172" s="84">
        <f t="shared" si="43"/>
        <v>3330</v>
      </c>
      <c r="I172" s="84">
        <f t="shared" si="43"/>
        <v>3000</v>
      </c>
      <c r="J172" s="84">
        <f t="shared" si="43"/>
        <v>2670</v>
      </c>
      <c r="K172" s="84">
        <f t="shared" si="43"/>
        <v>2330</v>
      </c>
      <c r="L172" s="84">
        <f t="shared" si="43"/>
        <v>2000</v>
      </c>
      <c r="M172" s="84">
        <f t="shared" si="43"/>
        <v>1670</v>
      </c>
      <c r="N172" s="84">
        <f t="shared" si="43"/>
        <v>1330</v>
      </c>
      <c r="O172" s="84">
        <f t="shared" si="43"/>
        <v>1000</v>
      </c>
      <c r="P172" s="84">
        <f t="shared" si="43"/>
        <v>670</v>
      </c>
      <c r="Q172" s="85">
        <f>IF(ROUNDDOWN(ROUND($F172/12*Q$164,-1)/10,0),ROUND($F172/12*Q$164,-1),10)</f>
        <v>330</v>
      </c>
      <c r="R172" s="108"/>
    </row>
    <row r="173" spans="1:18">
      <c r="A173" s="237"/>
      <c r="B173" s="241"/>
      <c r="C173" s="52">
        <v>52</v>
      </c>
      <c r="D173" s="89" t="s">
        <v>26</v>
      </c>
      <c r="E173" s="176" t="s">
        <v>366</v>
      </c>
      <c r="F173" s="99">
        <v>8000</v>
      </c>
      <c r="G173" s="72">
        <f>IF(ROUNDDOWN(ROUND($F173/12*G$164,-1)/10,0),ROUND($F173/12*G$164,-1),10)</f>
        <v>7330</v>
      </c>
      <c r="H173" s="72">
        <f t="shared" si="43"/>
        <v>6670</v>
      </c>
      <c r="I173" s="72">
        <f t="shared" si="43"/>
        <v>6000</v>
      </c>
      <c r="J173" s="72">
        <f t="shared" si="43"/>
        <v>5330</v>
      </c>
      <c r="K173" s="72">
        <f t="shared" si="43"/>
        <v>4670</v>
      </c>
      <c r="L173" s="72">
        <f t="shared" si="43"/>
        <v>4000</v>
      </c>
      <c r="M173" s="72">
        <f t="shared" si="43"/>
        <v>3330</v>
      </c>
      <c r="N173" s="72">
        <f t="shared" si="43"/>
        <v>2670</v>
      </c>
      <c r="O173" s="72">
        <f t="shared" si="43"/>
        <v>2000</v>
      </c>
      <c r="P173" s="72">
        <f t="shared" si="43"/>
        <v>1330</v>
      </c>
      <c r="Q173" s="73">
        <f>IF(ROUNDDOWN(ROUND($F173/12*Q$164,-1)/10,0),ROUND($F173/12*Q$164,-1),10)</f>
        <v>670</v>
      </c>
      <c r="R173" s="108"/>
    </row>
    <row r="174" spans="1:18" ht="14.25" thickBot="1">
      <c r="A174" s="238"/>
      <c r="B174" s="240"/>
      <c r="C174" s="51">
        <v>53</v>
      </c>
      <c r="D174" s="86" t="s">
        <v>27</v>
      </c>
      <c r="E174" s="175" t="s">
        <v>367</v>
      </c>
      <c r="F174" s="132">
        <v>12000</v>
      </c>
      <c r="G174" s="87">
        <f>IF(ROUNDDOWN(ROUND($F174/12*G$164,-1)/10,0),ROUND($F174/12*G$164,-1),10)</f>
        <v>11000</v>
      </c>
      <c r="H174" s="87">
        <f t="shared" si="43"/>
        <v>10000</v>
      </c>
      <c r="I174" s="87">
        <f t="shared" si="43"/>
        <v>9000</v>
      </c>
      <c r="J174" s="87">
        <f t="shared" si="43"/>
        <v>8000</v>
      </c>
      <c r="K174" s="87">
        <f t="shared" si="43"/>
        <v>7000</v>
      </c>
      <c r="L174" s="87">
        <f t="shared" si="43"/>
        <v>6000</v>
      </c>
      <c r="M174" s="87">
        <f t="shared" si="43"/>
        <v>5000</v>
      </c>
      <c r="N174" s="87">
        <f t="shared" si="43"/>
        <v>4000</v>
      </c>
      <c r="O174" s="87">
        <f t="shared" si="43"/>
        <v>3000</v>
      </c>
      <c r="P174" s="87">
        <f t="shared" si="43"/>
        <v>2000</v>
      </c>
      <c r="Q174" s="88">
        <f>IF(ROUNDDOWN(ROUND($F174/12*Q$164,-1)/10,0),ROUND($F174/12*Q$164,-1),10)</f>
        <v>1000</v>
      </c>
      <c r="R174" s="108"/>
    </row>
    <row r="175" spans="1:18">
      <c r="A175" s="107"/>
      <c r="B175" s="137"/>
      <c r="C175" s="5"/>
      <c r="D175" s="5"/>
      <c r="E175" s="157"/>
      <c r="F175" s="77" t="s">
        <v>5</v>
      </c>
      <c r="G175" s="77" t="s">
        <v>6</v>
      </c>
      <c r="H175" s="77" t="s">
        <v>7</v>
      </c>
      <c r="I175" s="77" t="s">
        <v>8</v>
      </c>
      <c r="J175" s="77" t="s">
        <v>9</v>
      </c>
      <c r="K175" s="77" t="s">
        <v>10</v>
      </c>
      <c r="L175" s="77" t="s">
        <v>11</v>
      </c>
      <c r="M175" s="77" t="s">
        <v>12</v>
      </c>
      <c r="N175" s="77" t="s">
        <v>13</v>
      </c>
      <c r="O175" s="77" t="s">
        <v>14</v>
      </c>
      <c r="P175" s="77" t="s">
        <v>15</v>
      </c>
      <c r="Q175" s="77" t="s">
        <v>16</v>
      </c>
      <c r="R175" s="108"/>
    </row>
    <row r="176" spans="1:18">
      <c r="A176" s="107"/>
      <c r="B176" s="137"/>
      <c r="C176" s="5"/>
      <c r="D176" s="5"/>
      <c r="E176" s="15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108"/>
    </row>
    <row r="177" spans="1:18">
      <c r="A177" s="107"/>
      <c r="B177" s="137"/>
      <c r="C177" s="5"/>
      <c r="D177" s="5"/>
      <c r="E177" s="15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108"/>
    </row>
    <row r="178" spans="1:18" ht="14.25" thickBot="1">
      <c r="A178" s="107"/>
      <c r="B178" s="137"/>
      <c r="C178" s="5"/>
      <c r="D178" s="5"/>
      <c r="E178" s="157"/>
      <c r="F178" s="77" t="s">
        <v>5</v>
      </c>
      <c r="G178" s="77" t="s">
        <v>6</v>
      </c>
      <c r="H178" s="77" t="s">
        <v>7</v>
      </c>
      <c r="I178" s="77" t="s">
        <v>8</v>
      </c>
      <c r="J178" s="77" t="s">
        <v>9</v>
      </c>
      <c r="K178" s="77" t="s">
        <v>10</v>
      </c>
      <c r="L178" s="77" t="s">
        <v>11</v>
      </c>
      <c r="M178" s="77" t="s">
        <v>12</v>
      </c>
      <c r="N178" s="77" t="s">
        <v>13</v>
      </c>
      <c r="O178" s="77" t="s">
        <v>14</v>
      </c>
      <c r="P178" s="77" t="s">
        <v>15</v>
      </c>
      <c r="Q178" s="77" t="s">
        <v>16</v>
      </c>
      <c r="R178" s="108"/>
    </row>
    <row r="179" spans="1:18" ht="14.25" thickBot="1">
      <c r="A179" s="53" t="s">
        <v>20</v>
      </c>
      <c r="B179" s="143" t="s">
        <v>55</v>
      </c>
      <c r="C179" s="229" t="s">
        <v>86</v>
      </c>
      <c r="D179" s="231"/>
      <c r="E179" s="177"/>
      <c r="F179" s="54">
        <v>12</v>
      </c>
      <c r="G179" s="32">
        <v>11</v>
      </c>
      <c r="H179" s="32">
        <v>10</v>
      </c>
      <c r="I179" s="32">
        <v>9</v>
      </c>
      <c r="J179" s="32">
        <v>8</v>
      </c>
      <c r="K179" s="32">
        <v>7</v>
      </c>
      <c r="L179" s="32">
        <v>6</v>
      </c>
      <c r="M179" s="32">
        <v>5</v>
      </c>
      <c r="N179" s="32">
        <v>4</v>
      </c>
      <c r="O179" s="32">
        <v>3</v>
      </c>
      <c r="P179" s="32">
        <v>2</v>
      </c>
      <c r="Q179" s="33">
        <v>1</v>
      </c>
      <c r="R179" s="108"/>
    </row>
    <row r="180" spans="1:18">
      <c r="A180" s="248">
        <v>61</v>
      </c>
      <c r="B180" s="144" t="s">
        <v>54</v>
      </c>
      <c r="C180" s="250" t="s">
        <v>85</v>
      </c>
      <c r="D180" s="251"/>
      <c r="E180" s="254">
        <v>61</v>
      </c>
      <c r="F180" s="256">
        <v>490</v>
      </c>
      <c r="G180" s="246">
        <f>IF(ROUNDDOWN(ROUND($F180/12*G$179,-1)/10,0),ROUND($F180/12*G$179,-1),10)</f>
        <v>450</v>
      </c>
      <c r="H180" s="246">
        <f>IF(ROUNDDOWN(ROUND($F180/12*H$179,-1)/10,0),ROUND($F180/12*H$179,-1),10)</f>
        <v>410</v>
      </c>
      <c r="I180" s="246">
        <f t="shared" ref="I180:P180" si="44">IF(ROUNDDOWN(ROUND($F180/12*I$179,-1)/10,0),ROUND($F180/12*I$179,-1),10)</f>
        <v>370</v>
      </c>
      <c r="J180" s="246">
        <f t="shared" si="44"/>
        <v>330</v>
      </c>
      <c r="K180" s="246">
        <f t="shared" si="44"/>
        <v>290</v>
      </c>
      <c r="L180" s="246">
        <f t="shared" si="44"/>
        <v>250</v>
      </c>
      <c r="M180" s="246">
        <f t="shared" si="44"/>
        <v>200</v>
      </c>
      <c r="N180" s="246">
        <f t="shared" si="44"/>
        <v>160</v>
      </c>
      <c r="O180" s="246">
        <f t="shared" si="44"/>
        <v>120</v>
      </c>
      <c r="P180" s="246">
        <f t="shared" si="44"/>
        <v>80</v>
      </c>
      <c r="Q180" s="244">
        <f>IF(ROUNDDOWN(ROUND($F180/12*Q$179,-1)/10,0),ROUND($F180/12*Q$179,-1),10)</f>
        <v>40</v>
      </c>
      <c r="R180" s="108"/>
    </row>
    <row r="181" spans="1:18" ht="14.25" thickBot="1">
      <c r="A181" s="249"/>
      <c r="B181" s="142" t="s">
        <v>28</v>
      </c>
      <c r="C181" s="252"/>
      <c r="D181" s="253"/>
      <c r="E181" s="255"/>
      <c r="F181" s="257"/>
      <c r="G181" s="247"/>
      <c r="H181" s="247"/>
      <c r="I181" s="247"/>
      <c r="J181" s="247"/>
      <c r="K181" s="247"/>
      <c r="L181" s="247"/>
      <c r="M181" s="247"/>
      <c r="N181" s="247"/>
      <c r="O181" s="247"/>
      <c r="P181" s="247"/>
      <c r="Q181" s="245"/>
      <c r="R181" s="108"/>
    </row>
    <row r="182" spans="1:18">
      <c r="A182" s="107"/>
      <c r="B182" s="137"/>
      <c r="C182" s="5"/>
      <c r="D182" s="5"/>
      <c r="E182" s="15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108"/>
    </row>
    <row r="183" spans="1:18">
      <c r="A183" s="107"/>
      <c r="B183" s="137"/>
      <c r="C183" s="5"/>
      <c r="D183" s="5"/>
      <c r="E183" s="157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108"/>
    </row>
    <row r="184" spans="1:18" ht="14.25" thickBot="1">
      <c r="A184" s="107"/>
      <c r="B184" s="137"/>
      <c r="C184" s="5"/>
      <c r="D184" s="5"/>
      <c r="E184" s="157"/>
      <c r="F184" s="77" t="s">
        <v>5</v>
      </c>
      <c r="G184" s="77" t="s">
        <v>6</v>
      </c>
      <c r="H184" s="77" t="s">
        <v>7</v>
      </c>
      <c r="I184" s="77" t="s">
        <v>8</v>
      </c>
      <c r="J184" s="77" t="s">
        <v>9</v>
      </c>
      <c r="K184" s="77" t="s">
        <v>10</v>
      </c>
      <c r="L184" s="77" t="s">
        <v>11</v>
      </c>
      <c r="M184" s="77" t="s">
        <v>12</v>
      </c>
      <c r="N184" s="77" t="s">
        <v>13</v>
      </c>
      <c r="O184" s="77" t="s">
        <v>14</v>
      </c>
      <c r="P184" s="77" t="s">
        <v>15</v>
      </c>
      <c r="Q184" s="77" t="s">
        <v>16</v>
      </c>
      <c r="R184" s="108"/>
    </row>
    <row r="185" spans="1:18" ht="14.25" thickBot="1">
      <c r="A185" s="53" t="s">
        <v>20</v>
      </c>
      <c r="B185" s="143" t="s">
        <v>55</v>
      </c>
      <c r="C185" s="229" t="s">
        <v>86</v>
      </c>
      <c r="D185" s="231"/>
      <c r="E185" s="177"/>
      <c r="F185" s="54">
        <v>12</v>
      </c>
      <c r="G185" s="32">
        <v>11</v>
      </c>
      <c r="H185" s="32">
        <v>10</v>
      </c>
      <c r="I185" s="32">
        <v>9</v>
      </c>
      <c r="J185" s="32">
        <v>8</v>
      </c>
      <c r="K185" s="32">
        <v>7</v>
      </c>
      <c r="L185" s="32">
        <v>6</v>
      </c>
      <c r="M185" s="32">
        <v>5</v>
      </c>
      <c r="N185" s="32">
        <v>4</v>
      </c>
      <c r="O185" s="32">
        <v>3</v>
      </c>
      <c r="P185" s="32">
        <v>2</v>
      </c>
      <c r="Q185" s="33">
        <v>1</v>
      </c>
      <c r="R185" s="108"/>
    </row>
    <row r="186" spans="1:18">
      <c r="A186" s="248">
        <v>62</v>
      </c>
      <c r="B186" s="144" t="s">
        <v>54</v>
      </c>
      <c r="C186" s="250" t="s">
        <v>84</v>
      </c>
      <c r="D186" s="251"/>
      <c r="E186" s="254">
        <v>62</v>
      </c>
      <c r="F186" s="256">
        <v>570</v>
      </c>
      <c r="G186" s="246">
        <f>IF(ROUNDDOWN(ROUND($F186/12*G$185,-1)/10,0),ROUND($F186/12*G$185,-1),10)</f>
        <v>520</v>
      </c>
      <c r="H186" s="246">
        <f>IF(ROUNDDOWN(ROUND($F186/12*H$185,-1)/10,0),ROUND($F186/12*H$185,-1),10)</f>
        <v>480</v>
      </c>
      <c r="I186" s="246">
        <f t="shared" ref="I186:P186" si="45">IF(ROUNDDOWN(ROUND($F186/12*I$185,-1)/10,0),ROUND($F186/12*I$185,-1),10)</f>
        <v>430</v>
      </c>
      <c r="J186" s="246">
        <f t="shared" si="45"/>
        <v>380</v>
      </c>
      <c r="K186" s="246">
        <f t="shared" si="45"/>
        <v>330</v>
      </c>
      <c r="L186" s="246">
        <f t="shared" si="45"/>
        <v>290</v>
      </c>
      <c r="M186" s="246">
        <f t="shared" si="45"/>
        <v>240</v>
      </c>
      <c r="N186" s="246">
        <f t="shared" si="45"/>
        <v>190</v>
      </c>
      <c r="O186" s="246">
        <f t="shared" si="45"/>
        <v>140</v>
      </c>
      <c r="P186" s="246">
        <f t="shared" si="45"/>
        <v>100</v>
      </c>
      <c r="Q186" s="244">
        <f>IF(ROUNDDOWN(ROUND($F186/12*Q$185,-1)/10,0),ROUND($F186/12*Q$185,-1),10)</f>
        <v>50</v>
      </c>
      <c r="R186" s="108"/>
    </row>
    <row r="187" spans="1:18" ht="14.25" thickBot="1">
      <c r="A187" s="249"/>
      <c r="B187" s="142" t="s">
        <v>25</v>
      </c>
      <c r="C187" s="252"/>
      <c r="D187" s="253"/>
      <c r="E187" s="255"/>
      <c r="F187" s="257"/>
      <c r="G187" s="247"/>
      <c r="H187" s="247"/>
      <c r="I187" s="247"/>
      <c r="J187" s="247"/>
      <c r="K187" s="247"/>
      <c r="L187" s="247"/>
      <c r="M187" s="247"/>
      <c r="N187" s="247"/>
      <c r="O187" s="247"/>
      <c r="P187" s="247"/>
      <c r="Q187" s="245"/>
      <c r="R187" s="108"/>
    </row>
    <row r="188" spans="1:18">
      <c r="A188" s="107"/>
      <c r="B188" s="137"/>
      <c r="C188" s="5"/>
      <c r="D188" s="5"/>
      <c r="E188" s="157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108"/>
    </row>
    <row r="189" spans="1:18">
      <c r="A189" s="107"/>
      <c r="B189" s="137"/>
      <c r="C189" s="5"/>
      <c r="D189" s="5"/>
      <c r="E189" s="157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108"/>
    </row>
    <row r="190" spans="1:18" ht="14.25" thickBot="1">
      <c r="A190" s="107"/>
      <c r="B190" s="137"/>
      <c r="C190" s="5"/>
      <c r="D190" s="5"/>
      <c r="E190" s="157"/>
      <c r="F190" s="77" t="s">
        <v>5</v>
      </c>
      <c r="G190" s="77" t="s">
        <v>6</v>
      </c>
      <c r="H190" s="77" t="s">
        <v>7</v>
      </c>
      <c r="I190" s="77" t="s">
        <v>8</v>
      </c>
      <c r="J190" s="77" t="s">
        <v>9</v>
      </c>
      <c r="K190" s="77" t="s">
        <v>10</v>
      </c>
      <c r="L190" s="77" t="s">
        <v>11</v>
      </c>
      <c r="M190" s="77" t="s">
        <v>12</v>
      </c>
      <c r="N190" s="77" t="s">
        <v>13</v>
      </c>
      <c r="O190" s="77" t="s">
        <v>14</v>
      </c>
      <c r="P190" s="77" t="s">
        <v>15</v>
      </c>
      <c r="Q190" s="77" t="s">
        <v>16</v>
      </c>
      <c r="R190" s="108"/>
    </row>
    <row r="191" spans="1:18" ht="14.25" thickBot="1">
      <c r="A191" s="53" t="s">
        <v>20</v>
      </c>
      <c r="B191" s="143" t="s">
        <v>55</v>
      </c>
      <c r="C191" s="229" t="s">
        <v>86</v>
      </c>
      <c r="D191" s="231"/>
      <c r="E191" s="177"/>
      <c r="F191" s="54">
        <v>12</v>
      </c>
      <c r="G191" s="32">
        <v>11</v>
      </c>
      <c r="H191" s="32">
        <v>10</v>
      </c>
      <c r="I191" s="32">
        <v>9</v>
      </c>
      <c r="J191" s="32">
        <v>8</v>
      </c>
      <c r="K191" s="32">
        <v>7</v>
      </c>
      <c r="L191" s="32">
        <v>6</v>
      </c>
      <c r="M191" s="32">
        <v>5</v>
      </c>
      <c r="N191" s="32">
        <v>4</v>
      </c>
      <c r="O191" s="32">
        <v>3</v>
      </c>
      <c r="P191" s="32">
        <v>2</v>
      </c>
      <c r="Q191" s="33">
        <v>1</v>
      </c>
      <c r="R191" s="108"/>
    </row>
    <row r="192" spans="1:18">
      <c r="A192" s="258">
        <v>71</v>
      </c>
      <c r="B192" s="145"/>
      <c r="C192" s="55">
        <v>0</v>
      </c>
      <c r="D192" s="56">
        <v>4</v>
      </c>
      <c r="E192" s="178" t="s">
        <v>331</v>
      </c>
      <c r="F192" s="133">
        <v>570</v>
      </c>
      <c r="G192" s="90">
        <f t="shared" ref="G192:Q192" si="46">IF(ROUNDDOWN(ROUND($F192/12*G$191,-1)/10,0),ROUND($F192/12*G$191,-1),10)</f>
        <v>520</v>
      </c>
      <c r="H192" s="90">
        <f t="shared" si="46"/>
        <v>480</v>
      </c>
      <c r="I192" s="90">
        <f t="shared" si="46"/>
        <v>430</v>
      </c>
      <c r="J192" s="90">
        <f t="shared" si="46"/>
        <v>380</v>
      </c>
      <c r="K192" s="90">
        <f t="shared" si="46"/>
        <v>330</v>
      </c>
      <c r="L192" s="90">
        <f t="shared" si="46"/>
        <v>290</v>
      </c>
      <c r="M192" s="90">
        <f t="shared" si="46"/>
        <v>240</v>
      </c>
      <c r="N192" s="90">
        <f t="shared" si="46"/>
        <v>190</v>
      </c>
      <c r="O192" s="90">
        <f t="shared" si="46"/>
        <v>140</v>
      </c>
      <c r="P192" s="90">
        <f t="shared" si="46"/>
        <v>100</v>
      </c>
      <c r="Q192" s="91">
        <f t="shared" si="46"/>
        <v>50</v>
      </c>
      <c r="R192" s="108"/>
    </row>
    <row r="193" spans="1:18">
      <c r="A193" s="258"/>
      <c r="B193" s="145"/>
      <c r="C193" s="55">
        <v>5</v>
      </c>
      <c r="D193" s="56">
        <v>9</v>
      </c>
      <c r="E193" s="178" t="s">
        <v>115</v>
      </c>
      <c r="F193" s="133">
        <v>250</v>
      </c>
      <c r="G193" s="90">
        <f t="shared" ref="G193:Q208" si="47">IF(ROUNDDOWN(ROUND($F193/12*G$191,-1)/10,0),ROUND($F193/12*G$191,-1),10)</f>
        <v>230</v>
      </c>
      <c r="H193" s="90">
        <f t="shared" si="47"/>
        <v>210</v>
      </c>
      <c r="I193" s="90">
        <f t="shared" si="47"/>
        <v>190</v>
      </c>
      <c r="J193" s="90">
        <f t="shared" si="47"/>
        <v>170</v>
      </c>
      <c r="K193" s="90">
        <f t="shared" si="47"/>
        <v>150</v>
      </c>
      <c r="L193" s="90">
        <f t="shared" si="47"/>
        <v>130</v>
      </c>
      <c r="M193" s="90">
        <f t="shared" si="47"/>
        <v>100</v>
      </c>
      <c r="N193" s="90">
        <f t="shared" si="47"/>
        <v>80</v>
      </c>
      <c r="O193" s="90">
        <f t="shared" si="47"/>
        <v>60</v>
      </c>
      <c r="P193" s="90">
        <f t="shared" si="47"/>
        <v>40</v>
      </c>
      <c r="Q193" s="91">
        <f t="shared" si="47"/>
        <v>20</v>
      </c>
      <c r="R193" s="108"/>
    </row>
    <row r="194" spans="1:18">
      <c r="A194" s="258"/>
      <c r="B194" s="145"/>
      <c r="C194" s="57">
        <v>10</v>
      </c>
      <c r="D194" s="58">
        <v>14</v>
      </c>
      <c r="E194" s="178" t="s">
        <v>116</v>
      </c>
      <c r="F194" s="133">
        <v>260</v>
      </c>
      <c r="G194" s="90">
        <f t="shared" si="47"/>
        <v>240</v>
      </c>
      <c r="H194" s="90">
        <f t="shared" si="47"/>
        <v>220</v>
      </c>
      <c r="I194" s="90">
        <f t="shared" si="47"/>
        <v>200</v>
      </c>
      <c r="J194" s="90">
        <f t="shared" si="47"/>
        <v>170</v>
      </c>
      <c r="K194" s="90">
        <f t="shared" si="47"/>
        <v>150</v>
      </c>
      <c r="L194" s="90">
        <f t="shared" si="47"/>
        <v>130</v>
      </c>
      <c r="M194" s="90">
        <f t="shared" si="47"/>
        <v>110</v>
      </c>
      <c r="N194" s="90">
        <f t="shared" si="47"/>
        <v>90</v>
      </c>
      <c r="O194" s="90">
        <f t="shared" si="47"/>
        <v>70</v>
      </c>
      <c r="P194" s="90">
        <f t="shared" si="47"/>
        <v>40</v>
      </c>
      <c r="Q194" s="91">
        <f t="shared" si="47"/>
        <v>20</v>
      </c>
      <c r="R194" s="108"/>
    </row>
    <row r="195" spans="1:18">
      <c r="A195" s="258"/>
      <c r="B195" s="145"/>
      <c r="C195" s="57">
        <v>15</v>
      </c>
      <c r="D195" s="58">
        <v>19</v>
      </c>
      <c r="E195" s="178" t="s">
        <v>117</v>
      </c>
      <c r="F195" s="133">
        <v>310</v>
      </c>
      <c r="G195" s="90">
        <f t="shared" si="47"/>
        <v>280</v>
      </c>
      <c r="H195" s="90">
        <f t="shared" si="47"/>
        <v>260</v>
      </c>
      <c r="I195" s="90">
        <f t="shared" si="47"/>
        <v>230</v>
      </c>
      <c r="J195" s="90">
        <f t="shared" si="47"/>
        <v>210</v>
      </c>
      <c r="K195" s="90">
        <f t="shared" si="47"/>
        <v>180</v>
      </c>
      <c r="L195" s="90">
        <f t="shared" si="47"/>
        <v>160</v>
      </c>
      <c r="M195" s="90">
        <f t="shared" si="47"/>
        <v>130</v>
      </c>
      <c r="N195" s="90">
        <f t="shared" si="47"/>
        <v>100</v>
      </c>
      <c r="O195" s="90">
        <f t="shared" si="47"/>
        <v>80</v>
      </c>
      <c r="P195" s="90">
        <f t="shared" si="47"/>
        <v>50</v>
      </c>
      <c r="Q195" s="91">
        <f t="shared" si="47"/>
        <v>30</v>
      </c>
      <c r="R195" s="108"/>
    </row>
    <row r="196" spans="1:18">
      <c r="A196" s="258"/>
      <c r="B196" s="145"/>
      <c r="C196" s="57">
        <v>20</v>
      </c>
      <c r="D196" s="58">
        <v>24</v>
      </c>
      <c r="E196" s="178" t="s">
        <v>118</v>
      </c>
      <c r="F196" s="133">
        <v>420</v>
      </c>
      <c r="G196" s="90">
        <f t="shared" si="47"/>
        <v>390</v>
      </c>
      <c r="H196" s="90">
        <f t="shared" si="47"/>
        <v>350</v>
      </c>
      <c r="I196" s="90">
        <f t="shared" si="47"/>
        <v>320</v>
      </c>
      <c r="J196" s="90">
        <f t="shared" si="47"/>
        <v>280</v>
      </c>
      <c r="K196" s="90">
        <f t="shared" si="47"/>
        <v>250</v>
      </c>
      <c r="L196" s="90">
        <f t="shared" si="47"/>
        <v>210</v>
      </c>
      <c r="M196" s="90">
        <f t="shared" si="47"/>
        <v>180</v>
      </c>
      <c r="N196" s="90">
        <f t="shared" si="47"/>
        <v>140</v>
      </c>
      <c r="O196" s="90">
        <f t="shared" si="47"/>
        <v>110</v>
      </c>
      <c r="P196" s="90">
        <f t="shared" si="47"/>
        <v>70</v>
      </c>
      <c r="Q196" s="91">
        <f t="shared" si="47"/>
        <v>40</v>
      </c>
      <c r="R196" s="108"/>
    </row>
    <row r="197" spans="1:18">
      <c r="A197" s="258"/>
      <c r="B197" s="145"/>
      <c r="C197" s="57">
        <v>25</v>
      </c>
      <c r="D197" s="58">
        <v>29</v>
      </c>
      <c r="E197" s="178" t="s">
        <v>119</v>
      </c>
      <c r="F197" s="133">
        <v>580</v>
      </c>
      <c r="G197" s="90">
        <f t="shared" si="47"/>
        <v>530</v>
      </c>
      <c r="H197" s="90">
        <f t="shared" si="47"/>
        <v>480</v>
      </c>
      <c r="I197" s="90">
        <f t="shared" si="47"/>
        <v>440</v>
      </c>
      <c r="J197" s="90">
        <f t="shared" si="47"/>
        <v>390</v>
      </c>
      <c r="K197" s="90">
        <f t="shared" si="47"/>
        <v>340</v>
      </c>
      <c r="L197" s="90">
        <f t="shared" si="47"/>
        <v>290</v>
      </c>
      <c r="M197" s="90">
        <f t="shared" si="47"/>
        <v>240</v>
      </c>
      <c r="N197" s="90">
        <f t="shared" si="47"/>
        <v>190</v>
      </c>
      <c r="O197" s="90">
        <f t="shared" si="47"/>
        <v>150</v>
      </c>
      <c r="P197" s="90">
        <f t="shared" si="47"/>
        <v>100</v>
      </c>
      <c r="Q197" s="91">
        <f t="shared" si="47"/>
        <v>50</v>
      </c>
      <c r="R197" s="108"/>
    </row>
    <row r="198" spans="1:18">
      <c r="A198" s="258"/>
      <c r="B198" s="145"/>
      <c r="C198" s="57">
        <v>30</v>
      </c>
      <c r="D198" s="58">
        <v>34</v>
      </c>
      <c r="E198" s="178" t="s">
        <v>120</v>
      </c>
      <c r="F198" s="133">
        <v>740</v>
      </c>
      <c r="G198" s="90">
        <f t="shared" si="47"/>
        <v>680</v>
      </c>
      <c r="H198" s="90">
        <f t="shared" si="47"/>
        <v>620</v>
      </c>
      <c r="I198" s="90">
        <f t="shared" si="47"/>
        <v>560</v>
      </c>
      <c r="J198" s="90">
        <f t="shared" si="47"/>
        <v>490</v>
      </c>
      <c r="K198" s="90">
        <f t="shared" si="47"/>
        <v>430</v>
      </c>
      <c r="L198" s="90">
        <f t="shared" si="47"/>
        <v>370</v>
      </c>
      <c r="M198" s="90">
        <f t="shared" si="47"/>
        <v>310</v>
      </c>
      <c r="N198" s="90">
        <f t="shared" si="47"/>
        <v>250</v>
      </c>
      <c r="O198" s="90">
        <f t="shared" si="47"/>
        <v>190</v>
      </c>
      <c r="P198" s="90">
        <f t="shared" si="47"/>
        <v>120</v>
      </c>
      <c r="Q198" s="91">
        <f t="shared" si="47"/>
        <v>60</v>
      </c>
      <c r="R198" s="108"/>
    </row>
    <row r="199" spans="1:18">
      <c r="A199" s="258"/>
      <c r="B199" s="145" t="s">
        <v>57</v>
      </c>
      <c r="C199" s="57">
        <v>35</v>
      </c>
      <c r="D199" s="58">
        <v>39</v>
      </c>
      <c r="E199" s="178" t="s">
        <v>121</v>
      </c>
      <c r="F199" s="133">
        <v>1230</v>
      </c>
      <c r="G199" s="90">
        <f t="shared" si="47"/>
        <v>1130</v>
      </c>
      <c r="H199" s="90">
        <f t="shared" si="47"/>
        <v>1030</v>
      </c>
      <c r="I199" s="90">
        <f t="shared" si="47"/>
        <v>920</v>
      </c>
      <c r="J199" s="90">
        <f t="shared" si="47"/>
        <v>820</v>
      </c>
      <c r="K199" s="90">
        <f t="shared" si="47"/>
        <v>720</v>
      </c>
      <c r="L199" s="90">
        <f t="shared" si="47"/>
        <v>620</v>
      </c>
      <c r="M199" s="90">
        <f t="shared" si="47"/>
        <v>510</v>
      </c>
      <c r="N199" s="90">
        <f t="shared" si="47"/>
        <v>410</v>
      </c>
      <c r="O199" s="90">
        <f t="shared" si="47"/>
        <v>310</v>
      </c>
      <c r="P199" s="90">
        <f t="shared" si="47"/>
        <v>210</v>
      </c>
      <c r="Q199" s="91">
        <f t="shared" si="47"/>
        <v>100</v>
      </c>
      <c r="R199" s="108"/>
    </row>
    <row r="200" spans="1:18">
      <c r="A200" s="258"/>
      <c r="B200" s="145" t="s">
        <v>58</v>
      </c>
      <c r="C200" s="57">
        <v>40</v>
      </c>
      <c r="D200" s="58">
        <v>44</v>
      </c>
      <c r="E200" s="178" t="s">
        <v>122</v>
      </c>
      <c r="F200" s="133">
        <v>2340</v>
      </c>
      <c r="G200" s="90">
        <f t="shared" si="47"/>
        <v>2150</v>
      </c>
      <c r="H200" s="90">
        <f t="shared" si="47"/>
        <v>1950</v>
      </c>
      <c r="I200" s="90">
        <f t="shared" si="47"/>
        <v>1760</v>
      </c>
      <c r="J200" s="90">
        <f t="shared" si="47"/>
        <v>1560</v>
      </c>
      <c r="K200" s="90">
        <f t="shared" si="47"/>
        <v>1370</v>
      </c>
      <c r="L200" s="90">
        <f t="shared" si="47"/>
        <v>1170</v>
      </c>
      <c r="M200" s="90">
        <f t="shared" si="47"/>
        <v>980</v>
      </c>
      <c r="N200" s="90">
        <f t="shared" si="47"/>
        <v>780</v>
      </c>
      <c r="O200" s="90">
        <f t="shared" si="47"/>
        <v>590</v>
      </c>
      <c r="P200" s="90">
        <f t="shared" si="47"/>
        <v>390</v>
      </c>
      <c r="Q200" s="91">
        <f t="shared" si="47"/>
        <v>200</v>
      </c>
      <c r="R200" s="108"/>
    </row>
    <row r="201" spans="1:18">
      <c r="A201" s="258"/>
      <c r="B201" s="145"/>
      <c r="C201" s="57">
        <v>45</v>
      </c>
      <c r="D201" s="58">
        <v>49</v>
      </c>
      <c r="E201" s="178" t="s">
        <v>123</v>
      </c>
      <c r="F201" s="133">
        <v>4110</v>
      </c>
      <c r="G201" s="90">
        <f t="shared" si="47"/>
        <v>3770</v>
      </c>
      <c r="H201" s="90">
        <f t="shared" si="47"/>
        <v>3430</v>
      </c>
      <c r="I201" s="90">
        <f t="shared" si="47"/>
        <v>3080</v>
      </c>
      <c r="J201" s="90">
        <f t="shared" si="47"/>
        <v>2740</v>
      </c>
      <c r="K201" s="90">
        <f t="shared" si="47"/>
        <v>2400</v>
      </c>
      <c r="L201" s="90">
        <f t="shared" si="47"/>
        <v>2060</v>
      </c>
      <c r="M201" s="90">
        <f t="shared" si="47"/>
        <v>1710</v>
      </c>
      <c r="N201" s="90">
        <f t="shared" si="47"/>
        <v>1370</v>
      </c>
      <c r="O201" s="90">
        <f t="shared" si="47"/>
        <v>1030</v>
      </c>
      <c r="P201" s="90">
        <f t="shared" si="47"/>
        <v>690</v>
      </c>
      <c r="Q201" s="91">
        <f t="shared" si="47"/>
        <v>340</v>
      </c>
      <c r="R201" s="108"/>
    </row>
    <row r="202" spans="1:18">
      <c r="A202" s="258"/>
      <c r="B202" s="145"/>
      <c r="C202" s="57">
        <v>50</v>
      </c>
      <c r="D202" s="58">
        <v>54</v>
      </c>
      <c r="E202" s="178" t="s">
        <v>124</v>
      </c>
      <c r="F202" s="133">
        <v>6360</v>
      </c>
      <c r="G202" s="90">
        <f t="shared" si="47"/>
        <v>5830</v>
      </c>
      <c r="H202" s="90">
        <f t="shared" si="47"/>
        <v>5300</v>
      </c>
      <c r="I202" s="90">
        <f t="shared" si="47"/>
        <v>4770</v>
      </c>
      <c r="J202" s="90">
        <f t="shared" si="47"/>
        <v>4240</v>
      </c>
      <c r="K202" s="90">
        <f t="shared" si="47"/>
        <v>3710</v>
      </c>
      <c r="L202" s="90">
        <f t="shared" si="47"/>
        <v>3180</v>
      </c>
      <c r="M202" s="90">
        <f t="shared" si="47"/>
        <v>2650</v>
      </c>
      <c r="N202" s="90">
        <f t="shared" si="47"/>
        <v>2120</v>
      </c>
      <c r="O202" s="90">
        <f t="shared" si="47"/>
        <v>1590</v>
      </c>
      <c r="P202" s="90">
        <f t="shared" si="47"/>
        <v>1060</v>
      </c>
      <c r="Q202" s="91">
        <f t="shared" si="47"/>
        <v>530</v>
      </c>
      <c r="R202" s="108"/>
    </row>
    <row r="203" spans="1:18">
      <c r="A203" s="258"/>
      <c r="B203" s="145"/>
      <c r="C203" s="57">
        <v>55</v>
      </c>
      <c r="D203" s="58">
        <v>59</v>
      </c>
      <c r="E203" s="178" t="s">
        <v>125</v>
      </c>
      <c r="F203" s="133">
        <v>10290</v>
      </c>
      <c r="G203" s="90">
        <f t="shared" si="47"/>
        <v>9430</v>
      </c>
      <c r="H203" s="90">
        <f t="shared" si="47"/>
        <v>8580</v>
      </c>
      <c r="I203" s="90">
        <f t="shared" si="47"/>
        <v>7720</v>
      </c>
      <c r="J203" s="90">
        <f t="shared" si="47"/>
        <v>6860</v>
      </c>
      <c r="K203" s="90">
        <f t="shared" si="47"/>
        <v>6000</v>
      </c>
      <c r="L203" s="90">
        <f t="shared" si="47"/>
        <v>5150</v>
      </c>
      <c r="M203" s="90">
        <f t="shared" si="47"/>
        <v>4290</v>
      </c>
      <c r="N203" s="90">
        <f t="shared" si="47"/>
        <v>3430</v>
      </c>
      <c r="O203" s="90">
        <f t="shared" si="47"/>
        <v>2570</v>
      </c>
      <c r="P203" s="90">
        <f t="shared" si="47"/>
        <v>1720</v>
      </c>
      <c r="Q203" s="91">
        <f t="shared" si="47"/>
        <v>860</v>
      </c>
      <c r="R203" s="108"/>
    </row>
    <row r="204" spans="1:18">
      <c r="A204" s="258"/>
      <c r="B204" s="145"/>
      <c r="C204" s="57">
        <v>60</v>
      </c>
      <c r="D204" s="58">
        <v>64</v>
      </c>
      <c r="E204" s="178" t="s">
        <v>126</v>
      </c>
      <c r="F204" s="133">
        <v>14410</v>
      </c>
      <c r="G204" s="90">
        <f t="shared" si="47"/>
        <v>13210</v>
      </c>
      <c r="H204" s="90">
        <f t="shared" si="47"/>
        <v>12010</v>
      </c>
      <c r="I204" s="90">
        <f t="shared" si="47"/>
        <v>10810</v>
      </c>
      <c r="J204" s="90">
        <f t="shared" si="47"/>
        <v>9610</v>
      </c>
      <c r="K204" s="90">
        <f t="shared" si="47"/>
        <v>8410</v>
      </c>
      <c r="L204" s="90">
        <f t="shared" si="47"/>
        <v>7210</v>
      </c>
      <c r="M204" s="90">
        <f t="shared" si="47"/>
        <v>6000</v>
      </c>
      <c r="N204" s="90">
        <f t="shared" si="47"/>
        <v>4800</v>
      </c>
      <c r="O204" s="90">
        <f t="shared" si="47"/>
        <v>3600</v>
      </c>
      <c r="P204" s="90">
        <f t="shared" si="47"/>
        <v>2400</v>
      </c>
      <c r="Q204" s="91">
        <f t="shared" si="47"/>
        <v>1200</v>
      </c>
      <c r="R204" s="108"/>
    </row>
    <row r="205" spans="1:18">
      <c r="A205" s="258"/>
      <c r="B205" s="145"/>
      <c r="C205" s="57">
        <v>65</v>
      </c>
      <c r="D205" s="58">
        <v>69</v>
      </c>
      <c r="E205" s="178" t="s">
        <v>127</v>
      </c>
      <c r="F205" s="133">
        <v>20640</v>
      </c>
      <c r="G205" s="90">
        <f t="shared" si="47"/>
        <v>18920</v>
      </c>
      <c r="H205" s="90">
        <f t="shared" si="47"/>
        <v>17200</v>
      </c>
      <c r="I205" s="90">
        <f t="shared" si="47"/>
        <v>15480</v>
      </c>
      <c r="J205" s="90">
        <f t="shared" si="47"/>
        <v>13760</v>
      </c>
      <c r="K205" s="90">
        <f t="shared" si="47"/>
        <v>12040</v>
      </c>
      <c r="L205" s="90">
        <f t="shared" si="47"/>
        <v>10320</v>
      </c>
      <c r="M205" s="90">
        <f t="shared" si="47"/>
        <v>8600</v>
      </c>
      <c r="N205" s="90">
        <f t="shared" si="47"/>
        <v>6880</v>
      </c>
      <c r="O205" s="90">
        <f t="shared" si="47"/>
        <v>5160</v>
      </c>
      <c r="P205" s="90">
        <f t="shared" si="47"/>
        <v>3440</v>
      </c>
      <c r="Q205" s="91">
        <f t="shared" si="47"/>
        <v>1720</v>
      </c>
      <c r="R205" s="108"/>
    </row>
    <row r="206" spans="1:18">
      <c r="A206" s="258"/>
      <c r="B206" s="145"/>
      <c r="C206" s="57">
        <v>70</v>
      </c>
      <c r="D206" s="58">
        <v>74</v>
      </c>
      <c r="E206" s="178" t="s">
        <v>128</v>
      </c>
      <c r="F206" s="133">
        <v>25890</v>
      </c>
      <c r="G206" s="90">
        <f t="shared" si="47"/>
        <v>23730</v>
      </c>
      <c r="H206" s="90">
        <f t="shared" si="47"/>
        <v>21580</v>
      </c>
      <c r="I206" s="90">
        <f t="shared" si="47"/>
        <v>19420</v>
      </c>
      <c r="J206" s="90">
        <f t="shared" si="47"/>
        <v>17260</v>
      </c>
      <c r="K206" s="90">
        <f t="shared" si="47"/>
        <v>15100</v>
      </c>
      <c r="L206" s="90">
        <f t="shared" si="47"/>
        <v>12950</v>
      </c>
      <c r="M206" s="90">
        <f t="shared" si="47"/>
        <v>10790</v>
      </c>
      <c r="N206" s="90">
        <f t="shared" si="47"/>
        <v>8630</v>
      </c>
      <c r="O206" s="90">
        <f t="shared" si="47"/>
        <v>6470</v>
      </c>
      <c r="P206" s="90">
        <f t="shared" si="47"/>
        <v>4320</v>
      </c>
      <c r="Q206" s="91">
        <f t="shared" si="47"/>
        <v>2160</v>
      </c>
      <c r="R206" s="108"/>
    </row>
    <row r="207" spans="1:18">
      <c r="A207" s="258"/>
      <c r="B207" s="145"/>
      <c r="C207" s="57">
        <v>75</v>
      </c>
      <c r="D207" s="58">
        <v>79</v>
      </c>
      <c r="E207" s="178" t="s">
        <v>129</v>
      </c>
      <c r="F207" s="133">
        <v>28190</v>
      </c>
      <c r="G207" s="90">
        <f t="shared" si="47"/>
        <v>25840</v>
      </c>
      <c r="H207" s="90">
        <f t="shared" si="47"/>
        <v>23490</v>
      </c>
      <c r="I207" s="90">
        <f t="shared" si="47"/>
        <v>21140</v>
      </c>
      <c r="J207" s="90">
        <f t="shared" si="47"/>
        <v>18790</v>
      </c>
      <c r="K207" s="90">
        <f t="shared" si="47"/>
        <v>16440</v>
      </c>
      <c r="L207" s="90">
        <f t="shared" si="47"/>
        <v>14100</v>
      </c>
      <c r="M207" s="90">
        <f t="shared" si="47"/>
        <v>11750</v>
      </c>
      <c r="N207" s="90">
        <f t="shared" si="47"/>
        <v>9400</v>
      </c>
      <c r="O207" s="90">
        <f t="shared" si="47"/>
        <v>7050</v>
      </c>
      <c r="P207" s="90">
        <f t="shared" si="47"/>
        <v>4700</v>
      </c>
      <c r="Q207" s="91">
        <f t="shared" si="47"/>
        <v>2350</v>
      </c>
      <c r="R207" s="108"/>
    </row>
    <row r="208" spans="1:18">
      <c r="A208" s="258"/>
      <c r="B208" s="145"/>
      <c r="C208" s="57">
        <v>80</v>
      </c>
      <c r="D208" s="58">
        <v>84</v>
      </c>
      <c r="E208" s="178" t="s">
        <v>130</v>
      </c>
      <c r="F208" s="133">
        <v>28190</v>
      </c>
      <c r="G208" s="90">
        <f t="shared" si="47"/>
        <v>25840</v>
      </c>
      <c r="H208" s="90">
        <f t="shared" si="47"/>
        <v>23490</v>
      </c>
      <c r="I208" s="90">
        <f t="shared" si="47"/>
        <v>21140</v>
      </c>
      <c r="J208" s="90">
        <f t="shared" si="47"/>
        <v>18790</v>
      </c>
      <c r="K208" s="90">
        <f t="shared" si="47"/>
        <v>16440</v>
      </c>
      <c r="L208" s="90">
        <f t="shared" si="47"/>
        <v>14100</v>
      </c>
      <c r="M208" s="90">
        <f t="shared" si="47"/>
        <v>11750</v>
      </c>
      <c r="N208" s="90">
        <f t="shared" si="47"/>
        <v>9400</v>
      </c>
      <c r="O208" s="90">
        <f t="shared" si="47"/>
        <v>7050</v>
      </c>
      <c r="P208" s="90">
        <f t="shared" si="47"/>
        <v>4700</v>
      </c>
      <c r="Q208" s="91">
        <f t="shared" si="47"/>
        <v>2350</v>
      </c>
      <c r="R208" s="108"/>
    </row>
    <row r="209" spans="1:18" ht="14.25" thickBot="1">
      <c r="A209" s="259"/>
      <c r="B209" s="142"/>
      <c r="C209" s="59">
        <v>85</v>
      </c>
      <c r="D209" s="60">
        <v>89</v>
      </c>
      <c r="E209" s="169" t="s">
        <v>131</v>
      </c>
      <c r="F209" s="134">
        <v>28190</v>
      </c>
      <c r="G209" s="78">
        <f>IF(ROUNDDOWN(ROUND($F209/12*G$191,-1)/10,0),ROUND($F209/12*G$191,-1),10)</f>
        <v>25840</v>
      </c>
      <c r="H209" s="78">
        <f t="shared" ref="H209:P209" si="48">IF(ROUNDDOWN(ROUND($F209/12*H$191,-1)/10,0),ROUND($F209/12*H$191,-1),10)</f>
        <v>23490</v>
      </c>
      <c r="I209" s="78">
        <f t="shared" si="48"/>
        <v>21140</v>
      </c>
      <c r="J209" s="78">
        <f t="shared" si="48"/>
        <v>18790</v>
      </c>
      <c r="K209" s="78">
        <f t="shared" si="48"/>
        <v>16440</v>
      </c>
      <c r="L209" s="78">
        <f t="shared" si="48"/>
        <v>14100</v>
      </c>
      <c r="M209" s="78">
        <f t="shared" si="48"/>
        <v>11750</v>
      </c>
      <c r="N209" s="78">
        <f t="shared" si="48"/>
        <v>9400</v>
      </c>
      <c r="O209" s="78">
        <f t="shared" si="48"/>
        <v>7050</v>
      </c>
      <c r="P209" s="78">
        <f t="shared" si="48"/>
        <v>4700</v>
      </c>
      <c r="Q209" s="79">
        <f>IF(ROUNDDOWN(ROUND($F209/12*Q$191,-1)/10,0),ROUND($F209/12*Q$191,-1),10)</f>
        <v>2350</v>
      </c>
      <c r="R209" s="108"/>
    </row>
    <row r="210" spans="1:18">
      <c r="A210" s="107"/>
      <c r="B210" s="137"/>
      <c r="C210" s="5"/>
      <c r="D210" s="5"/>
      <c r="E210" s="157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108"/>
    </row>
    <row r="211" spans="1:18">
      <c r="A211" s="107"/>
      <c r="B211" s="137"/>
      <c r="C211" s="5"/>
      <c r="D211" s="5"/>
      <c r="E211" s="157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108"/>
    </row>
    <row r="212" spans="1:18" ht="14.25" thickBot="1">
      <c r="A212" s="107"/>
      <c r="B212" s="137"/>
      <c r="C212" s="5"/>
      <c r="D212" s="5"/>
      <c r="E212" s="157"/>
      <c r="F212" s="77" t="s">
        <v>5</v>
      </c>
      <c r="G212" s="77" t="s">
        <v>6</v>
      </c>
      <c r="H212" s="77" t="s">
        <v>7</v>
      </c>
      <c r="I212" s="77" t="s">
        <v>8</v>
      </c>
      <c r="J212" s="77" t="s">
        <v>9</v>
      </c>
      <c r="K212" s="77" t="s">
        <v>10</v>
      </c>
      <c r="L212" s="77" t="s">
        <v>11</v>
      </c>
      <c r="M212" s="77" t="s">
        <v>12</v>
      </c>
      <c r="N212" s="77" t="s">
        <v>13</v>
      </c>
      <c r="O212" s="77" t="s">
        <v>14</v>
      </c>
      <c r="P212" s="77" t="s">
        <v>15</v>
      </c>
      <c r="Q212" s="77" t="s">
        <v>16</v>
      </c>
      <c r="R212" s="108"/>
    </row>
    <row r="213" spans="1:18" ht="14.25" thickBot="1">
      <c r="A213" s="53" t="s">
        <v>20</v>
      </c>
      <c r="B213" s="143" t="s">
        <v>55</v>
      </c>
      <c r="C213" s="229" t="s">
        <v>86</v>
      </c>
      <c r="D213" s="231"/>
      <c r="E213" s="177"/>
      <c r="F213" s="54">
        <v>12</v>
      </c>
      <c r="G213" s="32">
        <v>11</v>
      </c>
      <c r="H213" s="32">
        <v>10</v>
      </c>
      <c r="I213" s="32">
        <v>9</v>
      </c>
      <c r="J213" s="32">
        <v>8</v>
      </c>
      <c r="K213" s="32">
        <v>7</v>
      </c>
      <c r="L213" s="32">
        <v>6</v>
      </c>
      <c r="M213" s="32">
        <v>5</v>
      </c>
      <c r="N213" s="32">
        <v>4</v>
      </c>
      <c r="O213" s="32">
        <v>3</v>
      </c>
      <c r="P213" s="32">
        <v>2</v>
      </c>
      <c r="Q213" s="33">
        <v>1</v>
      </c>
      <c r="R213" s="108"/>
    </row>
    <row r="214" spans="1:18">
      <c r="A214" s="258">
        <v>72</v>
      </c>
      <c r="B214" s="145"/>
      <c r="C214" s="55">
        <v>0</v>
      </c>
      <c r="D214" s="56">
        <v>4</v>
      </c>
      <c r="E214" s="178" t="s">
        <v>332</v>
      </c>
      <c r="F214" s="133">
        <v>1150</v>
      </c>
      <c r="G214" s="90">
        <f t="shared" ref="G214:Q214" si="49">IF(ROUNDDOWN(ROUND($F214/12*G$213,-1)/10,0),ROUND($F214/12*G$213,-1),10)</f>
        <v>1050</v>
      </c>
      <c r="H214" s="90">
        <f t="shared" si="49"/>
        <v>960</v>
      </c>
      <c r="I214" s="90">
        <f t="shared" si="49"/>
        <v>860</v>
      </c>
      <c r="J214" s="90">
        <f t="shared" si="49"/>
        <v>770</v>
      </c>
      <c r="K214" s="90">
        <f t="shared" si="49"/>
        <v>670</v>
      </c>
      <c r="L214" s="90">
        <f t="shared" si="49"/>
        <v>580</v>
      </c>
      <c r="M214" s="90">
        <f t="shared" si="49"/>
        <v>480</v>
      </c>
      <c r="N214" s="90">
        <f t="shared" si="49"/>
        <v>380</v>
      </c>
      <c r="O214" s="90">
        <f t="shared" si="49"/>
        <v>290</v>
      </c>
      <c r="P214" s="90">
        <f t="shared" si="49"/>
        <v>190</v>
      </c>
      <c r="Q214" s="91">
        <f t="shared" si="49"/>
        <v>100</v>
      </c>
      <c r="R214" s="108"/>
    </row>
    <row r="215" spans="1:18">
      <c r="A215" s="258"/>
      <c r="B215" s="145"/>
      <c r="C215" s="55">
        <v>5</v>
      </c>
      <c r="D215" s="56">
        <v>9</v>
      </c>
      <c r="E215" s="178" t="s">
        <v>132</v>
      </c>
      <c r="F215" s="133">
        <v>510</v>
      </c>
      <c r="G215" s="90">
        <f t="shared" ref="G215:Q230" si="50">IF(ROUNDDOWN(ROUND($F215/12*G$213,-1)/10,0),ROUND($F215/12*G$213,-1),10)</f>
        <v>470</v>
      </c>
      <c r="H215" s="90">
        <f t="shared" si="50"/>
        <v>430</v>
      </c>
      <c r="I215" s="90">
        <f t="shared" si="50"/>
        <v>380</v>
      </c>
      <c r="J215" s="90">
        <f t="shared" si="50"/>
        <v>340</v>
      </c>
      <c r="K215" s="90">
        <f t="shared" si="50"/>
        <v>300</v>
      </c>
      <c r="L215" s="90">
        <f t="shared" si="50"/>
        <v>260</v>
      </c>
      <c r="M215" s="90">
        <f t="shared" si="50"/>
        <v>210</v>
      </c>
      <c r="N215" s="90">
        <f t="shared" si="50"/>
        <v>170</v>
      </c>
      <c r="O215" s="90">
        <f t="shared" si="50"/>
        <v>130</v>
      </c>
      <c r="P215" s="90">
        <f t="shared" si="50"/>
        <v>90</v>
      </c>
      <c r="Q215" s="91">
        <f t="shared" si="50"/>
        <v>40</v>
      </c>
      <c r="R215" s="108"/>
    </row>
    <row r="216" spans="1:18">
      <c r="A216" s="258"/>
      <c r="B216" s="145"/>
      <c r="C216" s="57">
        <v>10</v>
      </c>
      <c r="D216" s="58">
        <v>14</v>
      </c>
      <c r="E216" s="178" t="s">
        <v>133</v>
      </c>
      <c r="F216" s="133">
        <v>520</v>
      </c>
      <c r="G216" s="90">
        <f t="shared" si="50"/>
        <v>480</v>
      </c>
      <c r="H216" s="90">
        <f t="shared" si="50"/>
        <v>430</v>
      </c>
      <c r="I216" s="90">
        <f t="shared" si="50"/>
        <v>390</v>
      </c>
      <c r="J216" s="90">
        <f t="shared" si="50"/>
        <v>350</v>
      </c>
      <c r="K216" s="90">
        <f t="shared" si="50"/>
        <v>300</v>
      </c>
      <c r="L216" s="90">
        <f t="shared" si="50"/>
        <v>260</v>
      </c>
      <c r="M216" s="90">
        <f t="shared" si="50"/>
        <v>220</v>
      </c>
      <c r="N216" s="90">
        <f t="shared" si="50"/>
        <v>170</v>
      </c>
      <c r="O216" s="90">
        <f t="shared" si="50"/>
        <v>130</v>
      </c>
      <c r="P216" s="90">
        <f t="shared" si="50"/>
        <v>90</v>
      </c>
      <c r="Q216" s="91">
        <f t="shared" si="50"/>
        <v>40</v>
      </c>
      <c r="R216" s="108"/>
    </row>
    <row r="217" spans="1:18">
      <c r="A217" s="258"/>
      <c r="B217" s="145"/>
      <c r="C217" s="57">
        <v>15</v>
      </c>
      <c r="D217" s="58">
        <v>19</v>
      </c>
      <c r="E217" s="178" t="s">
        <v>134</v>
      </c>
      <c r="F217" s="133">
        <v>620</v>
      </c>
      <c r="G217" s="90">
        <f t="shared" si="50"/>
        <v>570</v>
      </c>
      <c r="H217" s="90">
        <f t="shared" si="50"/>
        <v>520</v>
      </c>
      <c r="I217" s="90">
        <f t="shared" si="50"/>
        <v>470</v>
      </c>
      <c r="J217" s="90">
        <f t="shared" si="50"/>
        <v>410</v>
      </c>
      <c r="K217" s="90">
        <f t="shared" si="50"/>
        <v>360</v>
      </c>
      <c r="L217" s="90">
        <f t="shared" si="50"/>
        <v>310</v>
      </c>
      <c r="M217" s="90">
        <f t="shared" si="50"/>
        <v>260</v>
      </c>
      <c r="N217" s="90">
        <f t="shared" si="50"/>
        <v>210</v>
      </c>
      <c r="O217" s="90">
        <f t="shared" si="50"/>
        <v>160</v>
      </c>
      <c r="P217" s="90">
        <f t="shared" si="50"/>
        <v>100</v>
      </c>
      <c r="Q217" s="91">
        <f t="shared" si="50"/>
        <v>50</v>
      </c>
      <c r="R217" s="108"/>
    </row>
    <row r="218" spans="1:18">
      <c r="A218" s="258"/>
      <c r="B218" s="145"/>
      <c r="C218" s="57">
        <v>20</v>
      </c>
      <c r="D218" s="58">
        <v>24</v>
      </c>
      <c r="E218" s="178" t="s">
        <v>135</v>
      </c>
      <c r="F218" s="133">
        <v>850</v>
      </c>
      <c r="G218" s="90">
        <f t="shared" si="50"/>
        <v>780</v>
      </c>
      <c r="H218" s="90">
        <f t="shared" si="50"/>
        <v>710</v>
      </c>
      <c r="I218" s="90">
        <f t="shared" si="50"/>
        <v>640</v>
      </c>
      <c r="J218" s="90">
        <f t="shared" si="50"/>
        <v>570</v>
      </c>
      <c r="K218" s="90">
        <f t="shared" si="50"/>
        <v>500</v>
      </c>
      <c r="L218" s="90">
        <f t="shared" si="50"/>
        <v>430</v>
      </c>
      <c r="M218" s="90">
        <f t="shared" si="50"/>
        <v>350</v>
      </c>
      <c r="N218" s="90">
        <f t="shared" si="50"/>
        <v>280</v>
      </c>
      <c r="O218" s="90">
        <f t="shared" si="50"/>
        <v>210</v>
      </c>
      <c r="P218" s="90">
        <f t="shared" si="50"/>
        <v>140</v>
      </c>
      <c r="Q218" s="91">
        <f t="shared" si="50"/>
        <v>70</v>
      </c>
      <c r="R218" s="108"/>
    </row>
    <row r="219" spans="1:18">
      <c r="A219" s="258"/>
      <c r="B219" s="145"/>
      <c r="C219" s="57">
        <v>25</v>
      </c>
      <c r="D219" s="58">
        <v>29</v>
      </c>
      <c r="E219" s="178" t="s">
        <v>136</v>
      </c>
      <c r="F219" s="133">
        <v>1160</v>
      </c>
      <c r="G219" s="90">
        <f t="shared" si="50"/>
        <v>1060</v>
      </c>
      <c r="H219" s="90">
        <f t="shared" si="50"/>
        <v>970</v>
      </c>
      <c r="I219" s="90">
        <f t="shared" si="50"/>
        <v>870</v>
      </c>
      <c r="J219" s="90">
        <f t="shared" si="50"/>
        <v>770</v>
      </c>
      <c r="K219" s="90">
        <f t="shared" si="50"/>
        <v>680</v>
      </c>
      <c r="L219" s="90">
        <f t="shared" si="50"/>
        <v>580</v>
      </c>
      <c r="M219" s="90">
        <f t="shared" si="50"/>
        <v>480</v>
      </c>
      <c r="N219" s="90">
        <f t="shared" si="50"/>
        <v>390</v>
      </c>
      <c r="O219" s="90">
        <f t="shared" si="50"/>
        <v>290</v>
      </c>
      <c r="P219" s="90">
        <f t="shared" si="50"/>
        <v>190</v>
      </c>
      <c r="Q219" s="91">
        <f t="shared" si="50"/>
        <v>100</v>
      </c>
      <c r="R219" s="108"/>
    </row>
    <row r="220" spans="1:18">
      <c r="A220" s="258"/>
      <c r="B220" s="145"/>
      <c r="C220" s="57">
        <v>30</v>
      </c>
      <c r="D220" s="58">
        <v>34</v>
      </c>
      <c r="E220" s="178" t="s">
        <v>137</v>
      </c>
      <c r="F220" s="133">
        <v>1480</v>
      </c>
      <c r="G220" s="90">
        <f t="shared" si="50"/>
        <v>1360</v>
      </c>
      <c r="H220" s="90">
        <f t="shared" si="50"/>
        <v>1230</v>
      </c>
      <c r="I220" s="90">
        <f t="shared" si="50"/>
        <v>1110</v>
      </c>
      <c r="J220" s="90">
        <f t="shared" si="50"/>
        <v>990</v>
      </c>
      <c r="K220" s="90">
        <f t="shared" si="50"/>
        <v>860</v>
      </c>
      <c r="L220" s="90">
        <f t="shared" si="50"/>
        <v>740</v>
      </c>
      <c r="M220" s="90">
        <f t="shared" si="50"/>
        <v>620</v>
      </c>
      <c r="N220" s="90">
        <f t="shared" si="50"/>
        <v>490</v>
      </c>
      <c r="O220" s="90">
        <f t="shared" si="50"/>
        <v>370</v>
      </c>
      <c r="P220" s="90">
        <f t="shared" si="50"/>
        <v>250</v>
      </c>
      <c r="Q220" s="91">
        <f t="shared" si="50"/>
        <v>120</v>
      </c>
      <c r="R220" s="108"/>
    </row>
    <row r="221" spans="1:18">
      <c r="A221" s="258"/>
      <c r="B221" s="145" t="s">
        <v>57</v>
      </c>
      <c r="C221" s="57">
        <v>35</v>
      </c>
      <c r="D221" s="58">
        <v>39</v>
      </c>
      <c r="E221" s="178" t="s">
        <v>138</v>
      </c>
      <c r="F221" s="133">
        <v>2450</v>
      </c>
      <c r="G221" s="90">
        <f t="shared" si="50"/>
        <v>2250</v>
      </c>
      <c r="H221" s="90">
        <f t="shared" si="50"/>
        <v>2040</v>
      </c>
      <c r="I221" s="90">
        <f t="shared" si="50"/>
        <v>1840</v>
      </c>
      <c r="J221" s="90">
        <f t="shared" si="50"/>
        <v>1630</v>
      </c>
      <c r="K221" s="90">
        <f t="shared" si="50"/>
        <v>1430</v>
      </c>
      <c r="L221" s="90">
        <f t="shared" si="50"/>
        <v>1230</v>
      </c>
      <c r="M221" s="90">
        <f t="shared" si="50"/>
        <v>1020</v>
      </c>
      <c r="N221" s="90">
        <f t="shared" si="50"/>
        <v>820</v>
      </c>
      <c r="O221" s="90">
        <f t="shared" si="50"/>
        <v>610</v>
      </c>
      <c r="P221" s="90">
        <f t="shared" si="50"/>
        <v>410</v>
      </c>
      <c r="Q221" s="91">
        <f t="shared" si="50"/>
        <v>200</v>
      </c>
      <c r="R221" s="108"/>
    </row>
    <row r="222" spans="1:18">
      <c r="A222" s="258"/>
      <c r="B222" s="145" t="s">
        <v>41</v>
      </c>
      <c r="C222" s="57">
        <v>40</v>
      </c>
      <c r="D222" s="58">
        <v>44</v>
      </c>
      <c r="E222" s="178" t="s">
        <v>139</v>
      </c>
      <c r="F222" s="133">
        <v>4680</v>
      </c>
      <c r="G222" s="90">
        <f t="shared" si="50"/>
        <v>4290</v>
      </c>
      <c r="H222" s="90">
        <f t="shared" si="50"/>
        <v>3900</v>
      </c>
      <c r="I222" s="90">
        <f t="shared" si="50"/>
        <v>3510</v>
      </c>
      <c r="J222" s="90">
        <f t="shared" si="50"/>
        <v>3120</v>
      </c>
      <c r="K222" s="90">
        <f t="shared" si="50"/>
        <v>2730</v>
      </c>
      <c r="L222" s="90">
        <f t="shared" si="50"/>
        <v>2340</v>
      </c>
      <c r="M222" s="90">
        <f t="shared" si="50"/>
        <v>1950</v>
      </c>
      <c r="N222" s="90">
        <f t="shared" si="50"/>
        <v>1560</v>
      </c>
      <c r="O222" s="90">
        <f t="shared" si="50"/>
        <v>1170</v>
      </c>
      <c r="P222" s="90">
        <f t="shared" si="50"/>
        <v>780</v>
      </c>
      <c r="Q222" s="91">
        <f t="shared" si="50"/>
        <v>390</v>
      </c>
      <c r="R222" s="108"/>
    </row>
    <row r="223" spans="1:18">
      <c r="A223" s="258"/>
      <c r="B223" s="145"/>
      <c r="C223" s="57">
        <v>45</v>
      </c>
      <c r="D223" s="58">
        <v>49</v>
      </c>
      <c r="E223" s="178" t="s">
        <v>140</v>
      </c>
      <c r="F223" s="133">
        <v>8220</v>
      </c>
      <c r="G223" s="90">
        <f t="shared" si="50"/>
        <v>7540</v>
      </c>
      <c r="H223" s="90">
        <f t="shared" si="50"/>
        <v>6850</v>
      </c>
      <c r="I223" s="90">
        <f t="shared" si="50"/>
        <v>6170</v>
      </c>
      <c r="J223" s="90">
        <f t="shared" si="50"/>
        <v>5480</v>
      </c>
      <c r="K223" s="90">
        <f t="shared" si="50"/>
        <v>4800</v>
      </c>
      <c r="L223" s="90">
        <f t="shared" si="50"/>
        <v>4110</v>
      </c>
      <c r="M223" s="90">
        <f t="shared" si="50"/>
        <v>3430</v>
      </c>
      <c r="N223" s="90">
        <f t="shared" si="50"/>
        <v>2740</v>
      </c>
      <c r="O223" s="90">
        <f t="shared" si="50"/>
        <v>2060</v>
      </c>
      <c r="P223" s="90">
        <f t="shared" si="50"/>
        <v>1370</v>
      </c>
      <c r="Q223" s="91">
        <f t="shared" si="50"/>
        <v>690</v>
      </c>
      <c r="R223" s="108"/>
    </row>
    <row r="224" spans="1:18">
      <c r="A224" s="258"/>
      <c r="B224" s="145"/>
      <c r="C224" s="57">
        <v>50</v>
      </c>
      <c r="D224" s="58">
        <v>54</v>
      </c>
      <c r="E224" s="178" t="s">
        <v>141</v>
      </c>
      <c r="F224" s="133">
        <v>12730</v>
      </c>
      <c r="G224" s="90">
        <f t="shared" si="50"/>
        <v>11670</v>
      </c>
      <c r="H224" s="90">
        <f t="shared" si="50"/>
        <v>10610</v>
      </c>
      <c r="I224" s="90">
        <f t="shared" si="50"/>
        <v>9550</v>
      </c>
      <c r="J224" s="90">
        <f t="shared" si="50"/>
        <v>8490</v>
      </c>
      <c r="K224" s="90">
        <f t="shared" si="50"/>
        <v>7430</v>
      </c>
      <c r="L224" s="90">
        <f t="shared" si="50"/>
        <v>6370</v>
      </c>
      <c r="M224" s="90">
        <f t="shared" si="50"/>
        <v>5300</v>
      </c>
      <c r="N224" s="90">
        <f t="shared" si="50"/>
        <v>4240</v>
      </c>
      <c r="O224" s="90">
        <f t="shared" si="50"/>
        <v>3180</v>
      </c>
      <c r="P224" s="90">
        <f t="shared" si="50"/>
        <v>2120</v>
      </c>
      <c r="Q224" s="91">
        <f t="shared" si="50"/>
        <v>1060</v>
      </c>
      <c r="R224" s="108"/>
    </row>
    <row r="225" spans="1:18">
      <c r="A225" s="258"/>
      <c r="B225" s="145"/>
      <c r="C225" s="57">
        <v>55</v>
      </c>
      <c r="D225" s="58">
        <v>59</v>
      </c>
      <c r="E225" s="178" t="s">
        <v>142</v>
      </c>
      <c r="F225" s="133">
        <v>20570</v>
      </c>
      <c r="G225" s="90">
        <f t="shared" si="50"/>
        <v>18860</v>
      </c>
      <c r="H225" s="90">
        <f t="shared" si="50"/>
        <v>17140</v>
      </c>
      <c r="I225" s="90">
        <f t="shared" si="50"/>
        <v>15430</v>
      </c>
      <c r="J225" s="90">
        <f t="shared" si="50"/>
        <v>13710</v>
      </c>
      <c r="K225" s="90">
        <f t="shared" si="50"/>
        <v>12000</v>
      </c>
      <c r="L225" s="90">
        <f t="shared" si="50"/>
        <v>10290</v>
      </c>
      <c r="M225" s="90">
        <f t="shared" si="50"/>
        <v>8570</v>
      </c>
      <c r="N225" s="90">
        <f t="shared" si="50"/>
        <v>6860</v>
      </c>
      <c r="O225" s="90">
        <f t="shared" si="50"/>
        <v>5140</v>
      </c>
      <c r="P225" s="90">
        <f t="shared" si="50"/>
        <v>3430</v>
      </c>
      <c r="Q225" s="91">
        <f t="shared" si="50"/>
        <v>1710</v>
      </c>
      <c r="R225" s="108"/>
    </row>
    <row r="226" spans="1:18">
      <c r="A226" s="258"/>
      <c r="B226" s="145"/>
      <c r="C226" s="57">
        <v>60</v>
      </c>
      <c r="D226" s="58">
        <v>64</v>
      </c>
      <c r="E226" s="178" t="s">
        <v>143</v>
      </c>
      <c r="F226" s="133">
        <v>28810</v>
      </c>
      <c r="G226" s="90">
        <f t="shared" si="50"/>
        <v>26410</v>
      </c>
      <c r="H226" s="90">
        <f t="shared" si="50"/>
        <v>24010</v>
      </c>
      <c r="I226" s="90">
        <f t="shared" si="50"/>
        <v>21610</v>
      </c>
      <c r="J226" s="90">
        <f t="shared" si="50"/>
        <v>19210</v>
      </c>
      <c r="K226" s="90">
        <f t="shared" si="50"/>
        <v>16810</v>
      </c>
      <c r="L226" s="90">
        <f t="shared" si="50"/>
        <v>14410</v>
      </c>
      <c r="M226" s="90">
        <f t="shared" si="50"/>
        <v>12000</v>
      </c>
      <c r="N226" s="90">
        <f t="shared" si="50"/>
        <v>9600</v>
      </c>
      <c r="O226" s="90">
        <f t="shared" si="50"/>
        <v>7200</v>
      </c>
      <c r="P226" s="90">
        <f t="shared" si="50"/>
        <v>4800</v>
      </c>
      <c r="Q226" s="91">
        <f t="shared" si="50"/>
        <v>2400</v>
      </c>
      <c r="R226" s="108"/>
    </row>
    <row r="227" spans="1:18">
      <c r="A227" s="258"/>
      <c r="B227" s="145"/>
      <c r="C227" s="57">
        <v>65</v>
      </c>
      <c r="D227" s="58">
        <v>69</v>
      </c>
      <c r="E227" s="178" t="s">
        <v>144</v>
      </c>
      <c r="F227" s="133">
        <v>41280</v>
      </c>
      <c r="G227" s="90">
        <f t="shared" si="50"/>
        <v>37840</v>
      </c>
      <c r="H227" s="90">
        <f t="shared" si="50"/>
        <v>34400</v>
      </c>
      <c r="I227" s="90">
        <f t="shared" si="50"/>
        <v>30960</v>
      </c>
      <c r="J227" s="90">
        <f t="shared" si="50"/>
        <v>27520</v>
      </c>
      <c r="K227" s="90">
        <f t="shared" si="50"/>
        <v>24080</v>
      </c>
      <c r="L227" s="90">
        <f t="shared" si="50"/>
        <v>20640</v>
      </c>
      <c r="M227" s="90">
        <f t="shared" si="50"/>
        <v>17200</v>
      </c>
      <c r="N227" s="90">
        <f t="shared" si="50"/>
        <v>13760</v>
      </c>
      <c r="O227" s="90">
        <f t="shared" si="50"/>
        <v>10320</v>
      </c>
      <c r="P227" s="90">
        <f t="shared" si="50"/>
        <v>6880</v>
      </c>
      <c r="Q227" s="91">
        <f t="shared" si="50"/>
        <v>3440</v>
      </c>
      <c r="R227" s="108"/>
    </row>
    <row r="228" spans="1:18">
      <c r="A228" s="258"/>
      <c r="B228" s="145"/>
      <c r="C228" s="57">
        <v>70</v>
      </c>
      <c r="D228" s="58">
        <v>74</v>
      </c>
      <c r="E228" s="178" t="s">
        <v>145</v>
      </c>
      <c r="F228" s="133">
        <v>51790</v>
      </c>
      <c r="G228" s="90">
        <f t="shared" si="50"/>
        <v>47470</v>
      </c>
      <c r="H228" s="90">
        <f t="shared" si="50"/>
        <v>43160</v>
      </c>
      <c r="I228" s="90">
        <f t="shared" si="50"/>
        <v>38840</v>
      </c>
      <c r="J228" s="90">
        <f t="shared" si="50"/>
        <v>34530</v>
      </c>
      <c r="K228" s="90">
        <f t="shared" si="50"/>
        <v>30210</v>
      </c>
      <c r="L228" s="90">
        <f t="shared" si="50"/>
        <v>25900</v>
      </c>
      <c r="M228" s="90">
        <f t="shared" si="50"/>
        <v>21580</v>
      </c>
      <c r="N228" s="90">
        <f t="shared" si="50"/>
        <v>17260</v>
      </c>
      <c r="O228" s="90">
        <f t="shared" si="50"/>
        <v>12950</v>
      </c>
      <c r="P228" s="90">
        <f t="shared" si="50"/>
        <v>8630</v>
      </c>
      <c r="Q228" s="91">
        <f t="shared" si="50"/>
        <v>4320</v>
      </c>
      <c r="R228" s="108"/>
    </row>
    <row r="229" spans="1:18">
      <c r="A229" s="258"/>
      <c r="B229" s="145"/>
      <c r="C229" s="57">
        <v>75</v>
      </c>
      <c r="D229" s="58">
        <v>79</v>
      </c>
      <c r="E229" s="178" t="s">
        <v>146</v>
      </c>
      <c r="F229" s="133">
        <v>56370</v>
      </c>
      <c r="G229" s="90">
        <f t="shared" si="50"/>
        <v>51670</v>
      </c>
      <c r="H229" s="90">
        <f t="shared" si="50"/>
        <v>46980</v>
      </c>
      <c r="I229" s="90">
        <f t="shared" si="50"/>
        <v>42280</v>
      </c>
      <c r="J229" s="90">
        <f t="shared" si="50"/>
        <v>37580</v>
      </c>
      <c r="K229" s="90">
        <f t="shared" si="50"/>
        <v>32880</v>
      </c>
      <c r="L229" s="90">
        <f t="shared" si="50"/>
        <v>28190</v>
      </c>
      <c r="M229" s="90">
        <f t="shared" si="50"/>
        <v>23490</v>
      </c>
      <c r="N229" s="90">
        <f t="shared" si="50"/>
        <v>18790</v>
      </c>
      <c r="O229" s="90">
        <f t="shared" si="50"/>
        <v>14090</v>
      </c>
      <c r="P229" s="90">
        <f t="shared" si="50"/>
        <v>9400</v>
      </c>
      <c r="Q229" s="91">
        <f>IF(ROUNDDOWN(ROUND($F229/12*Q$213,-1)/10,0),ROUND($F229/12*Q$213,-1),10)</f>
        <v>4700</v>
      </c>
      <c r="R229" s="108"/>
    </row>
    <row r="230" spans="1:18">
      <c r="A230" s="258"/>
      <c r="B230" s="145"/>
      <c r="C230" s="57">
        <v>80</v>
      </c>
      <c r="D230" s="58">
        <v>84</v>
      </c>
      <c r="E230" s="178" t="s">
        <v>147</v>
      </c>
      <c r="F230" s="133">
        <v>56370</v>
      </c>
      <c r="G230" s="90">
        <f t="shared" si="50"/>
        <v>51670</v>
      </c>
      <c r="H230" s="90">
        <f t="shared" si="50"/>
        <v>46980</v>
      </c>
      <c r="I230" s="90">
        <f t="shared" si="50"/>
        <v>42280</v>
      </c>
      <c r="J230" s="90">
        <f t="shared" si="50"/>
        <v>37580</v>
      </c>
      <c r="K230" s="90">
        <f t="shared" si="50"/>
        <v>32880</v>
      </c>
      <c r="L230" s="90">
        <f t="shared" si="50"/>
        <v>28190</v>
      </c>
      <c r="M230" s="90">
        <f t="shared" si="50"/>
        <v>23490</v>
      </c>
      <c r="N230" s="90">
        <f t="shared" si="50"/>
        <v>18790</v>
      </c>
      <c r="O230" s="90">
        <f t="shared" si="50"/>
        <v>14090</v>
      </c>
      <c r="P230" s="90">
        <f t="shared" si="50"/>
        <v>9400</v>
      </c>
      <c r="Q230" s="91">
        <f t="shared" si="50"/>
        <v>4700</v>
      </c>
      <c r="R230" s="108"/>
    </row>
    <row r="231" spans="1:18" ht="14.25" thickBot="1">
      <c r="A231" s="259"/>
      <c r="B231" s="142"/>
      <c r="C231" s="59">
        <v>85</v>
      </c>
      <c r="D231" s="60">
        <v>89</v>
      </c>
      <c r="E231" s="169" t="s">
        <v>148</v>
      </c>
      <c r="F231" s="134">
        <v>56370</v>
      </c>
      <c r="G231" s="78">
        <f>IF(ROUNDDOWN(ROUND($F231/12*G$213,-1)/10,0),ROUND($F231/12*G$213,-1),10)</f>
        <v>51670</v>
      </c>
      <c r="H231" s="78">
        <f t="shared" ref="H231:P231" si="51">IF(ROUNDDOWN(ROUND($F231/12*H$213,-1)/10,0),ROUND($F231/12*H$213,-1),10)</f>
        <v>46980</v>
      </c>
      <c r="I231" s="78">
        <f t="shared" si="51"/>
        <v>42280</v>
      </c>
      <c r="J231" s="78">
        <f t="shared" si="51"/>
        <v>37580</v>
      </c>
      <c r="K231" s="78">
        <f t="shared" si="51"/>
        <v>32880</v>
      </c>
      <c r="L231" s="78">
        <f t="shared" si="51"/>
        <v>28190</v>
      </c>
      <c r="M231" s="78">
        <f t="shared" si="51"/>
        <v>23490</v>
      </c>
      <c r="N231" s="78">
        <f t="shared" si="51"/>
        <v>18790</v>
      </c>
      <c r="O231" s="78">
        <f t="shared" si="51"/>
        <v>14090</v>
      </c>
      <c r="P231" s="78">
        <f t="shared" si="51"/>
        <v>9400</v>
      </c>
      <c r="Q231" s="79">
        <f>IF(ROUNDDOWN(ROUND($F231/12*Q$213,-1)/10,0),ROUND($F231/12*Q$213,-1),10)</f>
        <v>4700</v>
      </c>
      <c r="R231" s="108"/>
    </row>
    <row r="232" spans="1:18">
      <c r="A232" s="107"/>
      <c r="B232" s="137"/>
      <c r="C232" s="5"/>
      <c r="D232" s="5"/>
      <c r="E232" s="157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108"/>
    </row>
    <row r="233" spans="1:18">
      <c r="A233" s="107"/>
      <c r="B233" s="137"/>
      <c r="C233" s="5"/>
      <c r="D233" s="5"/>
      <c r="E233" s="157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108"/>
    </row>
    <row r="234" spans="1:18" ht="14.25" thickBot="1">
      <c r="A234" s="107"/>
      <c r="B234" s="137"/>
      <c r="C234" s="5"/>
      <c r="D234" s="5"/>
      <c r="E234" s="157"/>
      <c r="F234" s="77" t="s">
        <v>5</v>
      </c>
      <c r="G234" s="77" t="s">
        <v>6</v>
      </c>
      <c r="H234" s="77" t="s">
        <v>7</v>
      </c>
      <c r="I234" s="77" t="s">
        <v>8</v>
      </c>
      <c r="J234" s="77" t="s">
        <v>9</v>
      </c>
      <c r="K234" s="77" t="s">
        <v>10</v>
      </c>
      <c r="L234" s="77" t="s">
        <v>11</v>
      </c>
      <c r="M234" s="77" t="s">
        <v>12</v>
      </c>
      <c r="N234" s="77" t="s">
        <v>13</v>
      </c>
      <c r="O234" s="77" t="s">
        <v>14</v>
      </c>
      <c r="P234" s="77" t="s">
        <v>15</v>
      </c>
      <c r="Q234" s="77" t="s">
        <v>16</v>
      </c>
      <c r="R234" s="108"/>
    </row>
    <row r="235" spans="1:18" ht="14.25" thickBot="1">
      <c r="A235" s="53" t="s">
        <v>20</v>
      </c>
      <c r="B235" s="143" t="s">
        <v>55</v>
      </c>
      <c r="C235" s="229" t="s">
        <v>86</v>
      </c>
      <c r="D235" s="231"/>
      <c r="E235" s="177"/>
      <c r="F235" s="54">
        <v>12</v>
      </c>
      <c r="G235" s="32">
        <v>11</v>
      </c>
      <c r="H235" s="32">
        <v>10</v>
      </c>
      <c r="I235" s="32">
        <v>9</v>
      </c>
      <c r="J235" s="32">
        <v>8</v>
      </c>
      <c r="K235" s="32">
        <v>7</v>
      </c>
      <c r="L235" s="32">
        <v>6</v>
      </c>
      <c r="M235" s="32">
        <v>5</v>
      </c>
      <c r="N235" s="32">
        <v>4</v>
      </c>
      <c r="O235" s="32">
        <v>3</v>
      </c>
      <c r="P235" s="32">
        <v>2</v>
      </c>
      <c r="Q235" s="33">
        <v>1</v>
      </c>
      <c r="R235" s="108"/>
    </row>
    <row r="236" spans="1:18">
      <c r="A236" s="258">
        <v>81</v>
      </c>
      <c r="B236" s="145"/>
      <c r="C236" s="55">
        <v>0</v>
      </c>
      <c r="D236" s="56">
        <v>4</v>
      </c>
      <c r="E236" s="178" t="s">
        <v>333</v>
      </c>
      <c r="F236" s="133">
        <v>160</v>
      </c>
      <c r="G236" s="90">
        <f t="shared" ref="G236:Q236" si="52">IF(ROUNDDOWN(ROUND($F236/12*G$235,-1)/10,0),ROUND($F236/12*G$235,-1),10)</f>
        <v>150</v>
      </c>
      <c r="H236" s="90">
        <f t="shared" si="52"/>
        <v>130</v>
      </c>
      <c r="I236" s="90">
        <f t="shared" si="52"/>
        <v>120</v>
      </c>
      <c r="J236" s="90">
        <f t="shared" si="52"/>
        <v>110</v>
      </c>
      <c r="K236" s="90">
        <f t="shared" si="52"/>
        <v>90</v>
      </c>
      <c r="L236" s="90">
        <f t="shared" si="52"/>
        <v>80</v>
      </c>
      <c r="M236" s="90">
        <f t="shared" si="52"/>
        <v>70</v>
      </c>
      <c r="N236" s="90">
        <f t="shared" si="52"/>
        <v>50</v>
      </c>
      <c r="O236" s="90">
        <f t="shared" si="52"/>
        <v>40</v>
      </c>
      <c r="P236" s="90">
        <f t="shared" si="52"/>
        <v>30</v>
      </c>
      <c r="Q236" s="91">
        <f t="shared" si="52"/>
        <v>10</v>
      </c>
      <c r="R236" s="108"/>
    </row>
    <row r="237" spans="1:18">
      <c r="A237" s="258"/>
      <c r="B237" s="145"/>
      <c r="C237" s="55">
        <v>5</v>
      </c>
      <c r="D237" s="56">
        <v>9</v>
      </c>
      <c r="E237" s="178" t="s">
        <v>149</v>
      </c>
      <c r="F237" s="133">
        <v>160</v>
      </c>
      <c r="G237" s="90">
        <f t="shared" ref="G237:Q252" si="53">IF(ROUNDDOWN(ROUND($F237/12*G$235,-1)/10,0),ROUND($F237/12*G$235,-1),10)</f>
        <v>150</v>
      </c>
      <c r="H237" s="90">
        <f t="shared" si="53"/>
        <v>130</v>
      </c>
      <c r="I237" s="90">
        <f t="shared" si="53"/>
        <v>120</v>
      </c>
      <c r="J237" s="90">
        <f t="shared" si="53"/>
        <v>110</v>
      </c>
      <c r="K237" s="90">
        <f t="shared" si="53"/>
        <v>90</v>
      </c>
      <c r="L237" s="90">
        <f t="shared" si="53"/>
        <v>80</v>
      </c>
      <c r="M237" s="90">
        <f t="shared" si="53"/>
        <v>70</v>
      </c>
      <c r="N237" s="90">
        <f t="shared" si="53"/>
        <v>50</v>
      </c>
      <c r="O237" s="90">
        <f t="shared" si="53"/>
        <v>40</v>
      </c>
      <c r="P237" s="90">
        <f t="shared" si="53"/>
        <v>30</v>
      </c>
      <c r="Q237" s="91">
        <f t="shared" si="53"/>
        <v>10</v>
      </c>
      <c r="R237" s="108"/>
    </row>
    <row r="238" spans="1:18">
      <c r="A238" s="258"/>
      <c r="B238" s="145"/>
      <c r="C238" s="57">
        <v>10</v>
      </c>
      <c r="D238" s="58">
        <v>14</v>
      </c>
      <c r="E238" s="178" t="s">
        <v>150</v>
      </c>
      <c r="F238" s="133">
        <v>160</v>
      </c>
      <c r="G238" s="90">
        <f t="shared" si="53"/>
        <v>150</v>
      </c>
      <c r="H238" s="90">
        <f t="shared" si="53"/>
        <v>130</v>
      </c>
      <c r="I238" s="90">
        <f t="shared" si="53"/>
        <v>120</v>
      </c>
      <c r="J238" s="90">
        <f t="shared" si="53"/>
        <v>110</v>
      </c>
      <c r="K238" s="90">
        <f t="shared" si="53"/>
        <v>90</v>
      </c>
      <c r="L238" s="90">
        <f t="shared" si="53"/>
        <v>80</v>
      </c>
      <c r="M238" s="90">
        <f t="shared" si="53"/>
        <v>70</v>
      </c>
      <c r="N238" s="90">
        <f t="shared" si="53"/>
        <v>50</v>
      </c>
      <c r="O238" s="90">
        <f t="shared" si="53"/>
        <v>40</v>
      </c>
      <c r="P238" s="90">
        <f t="shared" si="53"/>
        <v>30</v>
      </c>
      <c r="Q238" s="91">
        <f t="shared" si="53"/>
        <v>10</v>
      </c>
      <c r="R238" s="108"/>
    </row>
    <row r="239" spans="1:18">
      <c r="A239" s="258"/>
      <c r="B239" s="145"/>
      <c r="C239" s="57">
        <v>15</v>
      </c>
      <c r="D239" s="58">
        <v>19</v>
      </c>
      <c r="E239" s="178" t="s">
        <v>151</v>
      </c>
      <c r="F239" s="133">
        <v>160</v>
      </c>
      <c r="G239" s="90">
        <f t="shared" si="53"/>
        <v>150</v>
      </c>
      <c r="H239" s="90">
        <f t="shared" si="53"/>
        <v>130</v>
      </c>
      <c r="I239" s="90">
        <f t="shared" si="53"/>
        <v>120</v>
      </c>
      <c r="J239" s="90">
        <f t="shared" si="53"/>
        <v>110</v>
      </c>
      <c r="K239" s="90">
        <f t="shared" si="53"/>
        <v>90</v>
      </c>
      <c r="L239" s="90">
        <f t="shared" si="53"/>
        <v>80</v>
      </c>
      <c r="M239" s="90">
        <f t="shared" si="53"/>
        <v>70</v>
      </c>
      <c r="N239" s="90">
        <f t="shared" si="53"/>
        <v>50</v>
      </c>
      <c r="O239" s="90">
        <f t="shared" si="53"/>
        <v>40</v>
      </c>
      <c r="P239" s="90">
        <f t="shared" si="53"/>
        <v>30</v>
      </c>
      <c r="Q239" s="91">
        <f t="shared" si="53"/>
        <v>10</v>
      </c>
      <c r="R239" s="108"/>
    </row>
    <row r="240" spans="1:18">
      <c r="A240" s="258"/>
      <c r="B240" s="145"/>
      <c r="C240" s="57">
        <v>20</v>
      </c>
      <c r="D240" s="58">
        <v>24</v>
      </c>
      <c r="E240" s="178" t="s">
        <v>152</v>
      </c>
      <c r="F240" s="133">
        <v>160</v>
      </c>
      <c r="G240" s="90">
        <f t="shared" si="53"/>
        <v>150</v>
      </c>
      <c r="H240" s="90">
        <f t="shared" si="53"/>
        <v>130</v>
      </c>
      <c r="I240" s="90">
        <f t="shared" si="53"/>
        <v>120</v>
      </c>
      <c r="J240" s="90">
        <f t="shared" si="53"/>
        <v>110</v>
      </c>
      <c r="K240" s="90">
        <f t="shared" si="53"/>
        <v>90</v>
      </c>
      <c r="L240" s="90">
        <f t="shared" si="53"/>
        <v>80</v>
      </c>
      <c r="M240" s="90">
        <f t="shared" si="53"/>
        <v>70</v>
      </c>
      <c r="N240" s="90">
        <f t="shared" si="53"/>
        <v>50</v>
      </c>
      <c r="O240" s="90">
        <f t="shared" si="53"/>
        <v>40</v>
      </c>
      <c r="P240" s="90">
        <f t="shared" si="53"/>
        <v>30</v>
      </c>
      <c r="Q240" s="91">
        <f t="shared" si="53"/>
        <v>10</v>
      </c>
      <c r="R240" s="108"/>
    </row>
    <row r="241" spans="1:18">
      <c r="A241" s="258"/>
      <c r="B241" s="145"/>
      <c r="C241" s="57">
        <v>25</v>
      </c>
      <c r="D241" s="58">
        <v>29</v>
      </c>
      <c r="E241" s="178" t="s">
        <v>153</v>
      </c>
      <c r="F241" s="133">
        <v>160</v>
      </c>
      <c r="G241" s="90">
        <f t="shared" si="53"/>
        <v>150</v>
      </c>
      <c r="H241" s="90">
        <f t="shared" si="53"/>
        <v>130</v>
      </c>
      <c r="I241" s="90">
        <f t="shared" si="53"/>
        <v>120</v>
      </c>
      <c r="J241" s="90">
        <f t="shared" si="53"/>
        <v>110</v>
      </c>
      <c r="K241" s="90">
        <f t="shared" si="53"/>
        <v>90</v>
      </c>
      <c r="L241" s="90">
        <f t="shared" si="53"/>
        <v>80</v>
      </c>
      <c r="M241" s="90">
        <f t="shared" si="53"/>
        <v>70</v>
      </c>
      <c r="N241" s="90">
        <f t="shared" si="53"/>
        <v>50</v>
      </c>
      <c r="O241" s="90">
        <f t="shared" si="53"/>
        <v>40</v>
      </c>
      <c r="P241" s="90">
        <f t="shared" si="53"/>
        <v>30</v>
      </c>
      <c r="Q241" s="91">
        <f t="shared" si="53"/>
        <v>10</v>
      </c>
      <c r="R241" s="108"/>
    </row>
    <row r="242" spans="1:18">
      <c r="A242" s="258"/>
      <c r="B242" s="145"/>
      <c r="C242" s="57">
        <v>30</v>
      </c>
      <c r="D242" s="58">
        <v>34</v>
      </c>
      <c r="E242" s="178" t="s">
        <v>154</v>
      </c>
      <c r="F242" s="133">
        <v>160</v>
      </c>
      <c r="G242" s="90">
        <f t="shared" si="53"/>
        <v>150</v>
      </c>
      <c r="H242" s="90">
        <f t="shared" si="53"/>
        <v>130</v>
      </c>
      <c r="I242" s="90">
        <f t="shared" si="53"/>
        <v>120</v>
      </c>
      <c r="J242" s="90">
        <f t="shared" si="53"/>
        <v>110</v>
      </c>
      <c r="K242" s="90">
        <f t="shared" si="53"/>
        <v>90</v>
      </c>
      <c r="L242" s="90">
        <f t="shared" si="53"/>
        <v>80</v>
      </c>
      <c r="M242" s="90">
        <f t="shared" si="53"/>
        <v>70</v>
      </c>
      <c r="N242" s="90">
        <f t="shared" si="53"/>
        <v>50</v>
      </c>
      <c r="O242" s="90">
        <f t="shared" si="53"/>
        <v>40</v>
      </c>
      <c r="P242" s="90">
        <f t="shared" si="53"/>
        <v>30</v>
      </c>
      <c r="Q242" s="91">
        <f t="shared" si="53"/>
        <v>10</v>
      </c>
      <c r="R242" s="108"/>
    </row>
    <row r="243" spans="1:18">
      <c r="A243" s="258"/>
      <c r="B243" s="145" t="s">
        <v>83</v>
      </c>
      <c r="C243" s="57">
        <v>35</v>
      </c>
      <c r="D243" s="58">
        <v>39</v>
      </c>
      <c r="E243" s="178" t="s">
        <v>155</v>
      </c>
      <c r="F243" s="133">
        <v>160</v>
      </c>
      <c r="G243" s="90">
        <f t="shared" si="53"/>
        <v>150</v>
      </c>
      <c r="H243" s="90">
        <f t="shared" si="53"/>
        <v>130</v>
      </c>
      <c r="I243" s="90">
        <f t="shared" si="53"/>
        <v>120</v>
      </c>
      <c r="J243" s="90">
        <f t="shared" si="53"/>
        <v>110</v>
      </c>
      <c r="K243" s="90">
        <f t="shared" si="53"/>
        <v>90</v>
      </c>
      <c r="L243" s="90">
        <f t="shared" si="53"/>
        <v>80</v>
      </c>
      <c r="M243" s="90">
        <f t="shared" si="53"/>
        <v>70</v>
      </c>
      <c r="N243" s="90">
        <f t="shared" si="53"/>
        <v>50</v>
      </c>
      <c r="O243" s="90">
        <f t="shared" si="53"/>
        <v>40</v>
      </c>
      <c r="P243" s="90">
        <f t="shared" si="53"/>
        <v>30</v>
      </c>
      <c r="Q243" s="91">
        <f t="shared" si="53"/>
        <v>10</v>
      </c>
      <c r="R243" s="108"/>
    </row>
    <row r="244" spans="1:18">
      <c r="A244" s="258"/>
      <c r="B244" s="145" t="s">
        <v>36</v>
      </c>
      <c r="C244" s="57">
        <v>40</v>
      </c>
      <c r="D244" s="58">
        <v>44</v>
      </c>
      <c r="E244" s="178" t="s">
        <v>156</v>
      </c>
      <c r="F244" s="133">
        <v>160</v>
      </c>
      <c r="G244" s="90">
        <f t="shared" si="53"/>
        <v>150</v>
      </c>
      <c r="H244" s="90">
        <f t="shared" si="53"/>
        <v>130</v>
      </c>
      <c r="I244" s="90">
        <f t="shared" si="53"/>
        <v>120</v>
      </c>
      <c r="J244" s="90">
        <f t="shared" si="53"/>
        <v>110</v>
      </c>
      <c r="K244" s="90">
        <f t="shared" si="53"/>
        <v>90</v>
      </c>
      <c r="L244" s="90">
        <f t="shared" si="53"/>
        <v>80</v>
      </c>
      <c r="M244" s="90">
        <f t="shared" si="53"/>
        <v>70</v>
      </c>
      <c r="N244" s="90">
        <f t="shared" si="53"/>
        <v>50</v>
      </c>
      <c r="O244" s="90">
        <f t="shared" si="53"/>
        <v>40</v>
      </c>
      <c r="P244" s="90">
        <f t="shared" si="53"/>
        <v>30</v>
      </c>
      <c r="Q244" s="91">
        <f t="shared" si="53"/>
        <v>10</v>
      </c>
      <c r="R244" s="108"/>
    </row>
    <row r="245" spans="1:18">
      <c r="A245" s="258"/>
      <c r="B245" s="145"/>
      <c r="C245" s="57">
        <v>45</v>
      </c>
      <c r="D245" s="58">
        <v>49</v>
      </c>
      <c r="E245" s="178" t="s">
        <v>157</v>
      </c>
      <c r="F245" s="133">
        <v>340</v>
      </c>
      <c r="G245" s="90">
        <f t="shared" si="53"/>
        <v>310</v>
      </c>
      <c r="H245" s="90">
        <f t="shared" si="53"/>
        <v>280</v>
      </c>
      <c r="I245" s="90">
        <f t="shared" si="53"/>
        <v>260</v>
      </c>
      <c r="J245" s="90">
        <f t="shared" si="53"/>
        <v>230</v>
      </c>
      <c r="K245" s="90">
        <f t="shared" si="53"/>
        <v>200</v>
      </c>
      <c r="L245" s="90">
        <f t="shared" si="53"/>
        <v>170</v>
      </c>
      <c r="M245" s="90">
        <f t="shared" si="53"/>
        <v>140</v>
      </c>
      <c r="N245" s="90">
        <f t="shared" si="53"/>
        <v>110</v>
      </c>
      <c r="O245" s="90">
        <f t="shared" si="53"/>
        <v>90</v>
      </c>
      <c r="P245" s="90">
        <f t="shared" si="53"/>
        <v>60</v>
      </c>
      <c r="Q245" s="91">
        <f t="shared" si="53"/>
        <v>30</v>
      </c>
      <c r="R245" s="108"/>
    </row>
    <row r="246" spans="1:18">
      <c r="A246" s="258"/>
      <c r="B246" s="145"/>
      <c r="C246" s="57">
        <v>50</v>
      </c>
      <c r="D246" s="58">
        <v>54</v>
      </c>
      <c r="E246" s="178" t="s">
        <v>158</v>
      </c>
      <c r="F246" s="133">
        <v>730</v>
      </c>
      <c r="G246" s="90">
        <f t="shared" si="53"/>
        <v>670</v>
      </c>
      <c r="H246" s="90">
        <f t="shared" si="53"/>
        <v>610</v>
      </c>
      <c r="I246" s="90">
        <f t="shared" si="53"/>
        <v>550</v>
      </c>
      <c r="J246" s="90">
        <f t="shared" si="53"/>
        <v>490</v>
      </c>
      <c r="K246" s="90">
        <f t="shared" si="53"/>
        <v>430</v>
      </c>
      <c r="L246" s="90">
        <f t="shared" si="53"/>
        <v>370</v>
      </c>
      <c r="M246" s="90">
        <f t="shared" si="53"/>
        <v>300</v>
      </c>
      <c r="N246" s="90">
        <f t="shared" si="53"/>
        <v>240</v>
      </c>
      <c r="O246" s="90">
        <f t="shared" si="53"/>
        <v>180</v>
      </c>
      <c r="P246" s="90">
        <f t="shared" si="53"/>
        <v>120</v>
      </c>
      <c r="Q246" s="91">
        <f t="shared" si="53"/>
        <v>60</v>
      </c>
      <c r="R246" s="108"/>
    </row>
    <row r="247" spans="1:18">
      <c r="A247" s="258"/>
      <c r="B247" s="145"/>
      <c r="C247" s="57">
        <v>55</v>
      </c>
      <c r="D247" s="58">
        <v>59</v>
      </c>
      <c r="E247" s="178" t="s">
        <v>159</v>
      </c>
      <c r="F247" s="133">
        <v>1630</v>
      </c>
      <c r="G247" s="90">
        <f t="shared" si="53"/>
        <v>1490</v>
      </c>
      <c r="H247" s="90">
        <f t="shared" si="53"/>
        <v>1360</v>
      </c>
      <c r="I247" s="90">
        <f t="shared" si="53"/>
        <v>1220</v>
      </c>
      <c r="J247" s="90">
        <f t="shared" si="53"/>
        <v>1090</v>
      </c>
      <c r="K247" s="90">
        <f t="shared" si="53"/>
        <v>950</v>
      </c>
      <c r="L247" s="90">
        <f t="shared" si="53"/>
        <v>820</v>
      </c>
      <c r="M247" s="90">
        <f t="shared" si="53"/>
        <v>680</v>
      </c>
      <c r="N247" s="90">
        <f t="shared" si="53"/>
        <v>540</v>
      </c>
      <c r="O247" s="90">
        <f t="shared" si="53"/>
        <v>410</v>
      </c>
      <c r="P247" s="90">
        <f t="shared" si="53"/>
        <v>270</v>
      </c>
      <c r="Q247" s="91">
        <f t="shared" si="53"/>
        <v>140</v>
      </c>
      <c r="R247" s="108"/>
    </row>
    <row r="248" spans="1:18">
      <c r="A248" s="258"/>
      <c r="B248" s="145"/>
      <c r="C248" s="57">
        <v>60</v>
      </c>
      <c r="D248" s="58">
        <v>64</v>
      </c>
      <c r="E248" s="178" t="s">
        <v>160</v>
      </c>
      <c r="F248" s="133">
        <v>3550</v>
      </c>
      <c r="G248" s="90">
        <f t="shared" si="53"/>
        <v>3250</v>
      </c>
      <c r="H248" s="90">
        <f t="shared" si="53"/>
        <v>2960</v>
      </c>
      <c r="I248" s="90">
        <f t="shared" si="53"/>
        <v>2660</v>
      </c>
      <c r="J248" s="90">
        <f t="shared" si="53"/>
        <v>2370</v>
      </c>
      <c r="K248" s="90">
        <f t="shared" si="53"/>
        <v>2070</v>
      </c>
      <c r="L248" s="90">
        <f t="shared" si="53"/>
        <v>1780</v>
      </c>
      <c r="M248" s="90">
        <f t="shared" si="53"/>
        <v>1480</v>
      </c>
      <c r="N248" s="90">
        <f t="shared" si="53"/>
        <v>1180</v>
      </c>
      <c r="O248" s="90">
        <f t="shared" si="53"/>
        <v>890</v>
      </c>
      <c r="P248" s="90">
        <f t="shared" si="53"/>
        <v>590</v>
      </c>
      <c r="Q248" s="91">
        <f t="shared" si="53"/>
        <v>300</v>
      </c>
      <c r="R248" s="108"/>
    </row>
    <row r="249" spans="1:18">
      <c r="A249" s="258"/>
      <c r="B249" s="145"/>
      <c r="C249" s="57">
        <v>65</v>
      </c>
      <c r="D249" s="58">
        <v>69</v>
      </c>
      <c r="E249" s="178" t="s">
        <v>161</v>
      </c>
      <c r="F249" s="133">
        <v>8040</v>
      </c>
      <c r="G249" s="90">
        <f t="shared" si="53"/>
        <v>7370</v>
      </c>
      <c r="H249" s="90">
        <f t="shared" si="53"/>
        <v>6700</v>
      </c>
      <c r="I249" s="90">
        <f t="shared" si="53"/>
        <v>6030</v>
      </c>
      <c r="J249" s="90">
        <f t="shared" si="53"/>
        <v>5360</v>
      </c>
      <c r="K249" s="90">
        <f t="shared" si="53"/>
        <v>4690</v>
      </c>
      <c r="L249" s="90">
        <f t="shared" si="53"/>
        <v>4020</v>
      </c>
      <c r="M249" s="90">
        <f t="shared" si="53"/>
        <v>3350</v>
      </c>
      <c r="N249" s="90">
        <f t="shared" si="53"/>
        <v>2680</v>
      </c>
      <c r="O249" s="90">
        <f t="shared" si="53"/>
        <v>2010</v>
      </c>
      <c r="P249" s="90">
        <f t="shared" si="53"/>
        <v>1340</v>
      </c>
      <c r="Q249" s="91">
        <f t="shared" si="53"/>
        <v>670</v>
      </c>
      <c r="R249" s="108"/>
    </row>
    <row r="250" spans="1:18">
      <c r="A250" s="258"/>
      <c r="B250" s="145"/>
      <c r="C250" s="57">
        <v>70</v>
      </c>
      <c r="D250" s="58">
        <v>74</v>
      </c>
      <c r="E250" s="178" t="s">
        <v>162</v>
      </c>
      <c r="F250" s="133">
        <v>17710</v>
      </c>
      <c r="G250" s="90">
        <f t="shared" si="53"/>
        <v>16230</v>
      </c>
      <c r="H250" s="90">
        <f t="shared" si="53"/>
        <v>14760</v>
      </c>
      <c r="I250" s="90">
        <f t="shared" si="53"/>
        <v>13280</v>
      </c>
      <c r="J250" s="90">
        <f t="shared" si="53"/>
        <v>11810</v>
      </c>
      <c r="K250" s="90">
        <f t="shared" si="53"/>
        <v>10330</v>
      </c>
      <c r="L250" s="90">
        <f t="shared" si="53"/>
        <v>8860</v>
      </c>
      <c r="M250" s="90">
        <f t="shared" si="53"/>
        <v>7380</v>
      </c>
      <c r="N250" s="90">
        <f t="shared" si="53"/>
        <v>5900</v>
      </c>
      <c r="O250" s="90">
        <f t="shared" si="53"/>
        <v>4430</v>
      </c>
      <c r="P250" s="90">
        <f t="shared" si="53"/>
        <v>2950</v>
      </c>
      <c r="Q250" s="91">
        <f t="shared" si="53"/>
        <v>1480</v>
      </c>
      <c r="R250" s="108"/>
    </row>
    <row r="251" spans="1:18">
      <c r="A251" s="258"/>
      <c r="B251" s="145"/>
      <c r="C251" s="57">
        <v>75</v>
      </c>
      <c r="D251" s="58">
        <v>79</v>
      </c>
      <c r="E251" s="178" t="s">
        <v>163</v>
      </c>
      <c r="F251" s="133">
        <v>38390</v>
      </c>
      <c r="G251" s="90">
        <f t="shared" si="53"/>
        <v>35190</v>
      </c>
      <c r="H251" s="90">
        <f t="shared" si="53"/>
        <v>31990</v>
      </c>
      <c r="I251" s="90">
        <f t="shared" si="53"/>
        <v>28790</v>
      </c>
      <c r="J251" s="90">
        <f t="shared" si="53"/>
        <v>25590</v>
      </c>
      <c r="K251" s="90">
        <f t="shared" si="53"/>
        <v>22390</v>
      </c>
      <c r="L251" s="90">
        <f t="shared" si="53"/>
        <v>19200</v>
      </c>
      <c r="M251" s="90">
        <f t="shared" si="53"/>
        <v>16000</v>
      </c>
      <c r="N251" s="90">
        <f t="shared" si="53"/>
        <v>12800</v>
      </c>
      <c r="O251" s="90">
        <f t="shared" si="53"/>
        <v>9600</v>
      </c>
      <c r="P251" s="90">
        <f t="shared" si="53"/>
        <v>6400</v>
      </c>
      <c r="Q251" s="91">
        <f t="shared" si="53"/>
        <v>3200</v>
      </c>
      <c r="R251" s="108"/>
    </row>
    <row r="252" spans="1:18">
      <c r="A252" s="258"/>
      <c r="B252" s="145"/>
      <c r="C252" s="57">
        <v>80</v>
      </c>
      <c r="D252" s="58">
        <v>84</v>
      </c>
      <c r="E252" s="178" t="s">
        <v>164</v>
      </c>
      <c r="F252" s="133">
        <v>95960</v>
      </c>
      <c r="G252" s="90">
        <f t="shared" si="53"/>
        <v>87960</v>
      </c>
      <c r="H252" s="90">
        <f t="shared" si="53"/>
        <v>79970</v>
      </c>
      <c r="I252" s="90">
        <f t="shared" si="53"/>
        <v>71970</v>
      </c>
      <c r="J252" s="90">
        <f t="shared" si="53"/>
        <v>63970</v>
      </c>
      <c r="K252" s="90">
        <f t="shared" si="53"/>
        <v>55980</v>
      </c>
      <c r="L252" s="90">
        <f t="shared" si="53"/>
        <v>47980</v>
      </c>
      <c r="M252" s="90">
        <f t="shared" si="53"/>
        <v>39980</v>
      </c>
      <c r="N252" s="90">
        <f t="shared" si="53"/>
        <v>31990</v>
      </c>
      <c r="O252" s="90">
        <f t="shared" si="53"/>
        <v>23990</v>
      </c>
      <c r="P252" s="90">
        <f t="shared" si="53"/>
        <v>15990</v>
      </c>
      <c r="Q252" s="91">
        <f>IF(ROUNDDOWN(ROUND($F252/12*Q$235,-1)/10,0),ROUND($F252/12*Q$235,-1),10)</f>
        <v>8000</v>
      </c>
      <c r="R252" s="108"/>
    </row>
    <row r="253" spans="1:18" ht="14.25" thickBot="1">
      <c r="A253" s="259"/>
      <c r="B253" s="142"/>
      <c r="C253" s="59">
        <v>85</v>
      </c>
      <c r="D253" s="60">
        <v>89</v>
      </c>
      <c r="E253" s="169" t="s">
        <v>165</v>
      </c>
      <c r="F253" s="134">
        <v>208700</v>
      </c>
      <c r="G253" s="78">
        <f>IF(ROUNDDOWN(ROUND($F253/12*G$235,-1)/10,0),ROUND($F253/12*G$235,-1),10)</f>
        <v>191310</v>
      </c>
      <c r="H253" s="78">
        <f t="shared" ref="H253:P253" si="54">IF(ROUNDDOWN(ROUND($F253/12*H$235,-1)/10,0),ROUND($F253/12*H$235,-1),10)</f>
        <v>173920</v>
      </c>
      <c r="I253" s="78">
        <f t="shared" si="54"/>
        <v>156530</v>
      </c>
      <c r="J253" s="78">
        <f t="shared" si="54"/>
        <v>139130</v>
      </c>
      <c r="K253" s="78">
        <f t="shared" si="54"/>
        <v>121740</v>
      </c>
      <c r="L253" s="78">
        <f t="shared" si="54"/>
        <v>104350</v>
      </c>
      <c r="M253" s="78">
        <f t="shared" si="54"/>
        <v>86960</v>
      </c>
      <c r="N253" s="78">
        <f t="shared" si="54"/>
        <v>69570</v>
      </c>
      <c r="O253" s="78">
        <f t="shared" si="54"/>
        <v>52180</v>
      </c>
      <c r="P253" s="78">
        <f t="shared" si="54"/>
        <v>34780</v>
      </c>
      <c r="Q253" s="79">
        <f>IF(ROUNDDOWN(ROUND($F253/12*Q$235,-1)/10,0),ROUND($F253/12*Q$235,-1),10)</f>
        <v>17390</v>
      </c>
      <c r="R253" s="108"/>
    </row>
    <row r="254" spans="1:18">
      <c r="A254" s="107"/>
      <c r="B254" s="137"/>
      <c r="C254" s="5"/>
      <c r="D254" s="5"/>
      <c r="E254" s="157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108"/>
    </row>
    <row r="255" spans="1:18">
      <c r="A255" s="107"/>
      <c r="B255" s="137"/>
      <c r="C255" s="5"/>
      <c r="D255" s="5"/>
      <c r="E255" s="157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108"/>
    </row>
    <row r="256" spans="1:18" ht="14.25" thickBot="1">
      <c r="A256" s="107"/>
      <c r="B256" s="137"/>
      <c r="C256" s="5"/>
      <c r="D256" s="5"/>
      <c r="E256" s="157"/>
      <c r="F256" s="77" t="s">
        <v>5</v>
      </c>
      <c r="G256" s="77" t="s">
        <v>6</v>
      </c>
      <c r="H256" s="77" t="s">
        <v>7</v>
      </c>
      <c r="I256" s="77" t="s">
        <v>8</v>
      </c>
      <c r="J256" s="77" t="s">
        <v>9</v>
      </c>
      <c r="K256" s="77" t="s">
        <v>10</v>
      </c>
      <c r="L256" s="77" t="s">
        <v>11</v>
      </c>
      <c r="M256" s="77" t="s">
        <v>12</v>
      </c>
      <c r="N256" s="77" t="s">
        <v>13</v>
      </c>
      <c r="O256" s="77" t="s">
        <v>14</v>
      </c>
      <c r="P256" s="77" t="s">
        <v>15</v>
      </c>
      <c r="Q256" s="77" t="s">
        <v>16</v>
      </c>
      <c r="R256" s="108"/>
    </row>
    <row r="257" spans="1:18" ht="14.25" thickBot="1">
      <c r="A257" s="53" t="s">
        <v>20</v>
      </c>
      <c r="B257" s="143" t="s">
        <v>55</v>
      </c>
      <c r="C257" s="229" t="s">
        <v>86</v>
      </c>
      <c r="D257" s="231"/>
      <c r="E257" s="177"/>
      <c r="F257" s="54">
        <v>12</v>
      </c>
      <c r="G257" s="32">
        <v>11</v>
      </c>
      <c r="H257" s="32">
        <v>10</v>
      </c>
      <c r="I257" s="32">
        <v>9</v>
      </c>
      <c r="J257" s="32">
        <v>8</v>
      </c>
      <c r="K257" s="32">
        <v>7</v>
      </c>
      <c r="L257" s="32">
        <v>6</v>
      </c>
      <c r="M257" s="32">
        <v>5</v>
      </c>
      <c r="N257" s="32">
        <v>4</v>
      </c>
      <c r="O257" s="32">
        <v>3</v>
      </c>
      <c r="P257" s="32">
        <v>2</v>
      </c>
      <c r="Q257" s="33">
        <v>1</v>
      </c>
      <c r="R257" s="108"/>
    </row>
    <row r="258" spans="1:18">
      <c r="A258" s="258">
        <v>90</v>
      </c>
      <c r="B258" s="145"/>
      <c r="C258" s="55">
        <v>0</v>
      </c>
      <c r="D258" s="56">
        <v>4</v>
      </c>
      <c r="E258" s="178" t="s">
        <v>334</v>
      </c>
      <c r="F258" s="133">
        <v>970</v>
      </c>
      <c r="G258" s="90">
        <f t="shared" ref="G258:Q258" si="55">IF(ROUNDDOWN(ROUND($F258/12*G$257,-1)/10,0),ROUND($F258/12*G$257,-1),10)</f>
        <v>890</v>
      </c>
      <c r="H258" s="90">
        <f t="shared" si="55"/>
        <v>810</v>
      </c>
      <c r="I258" s="90">
        <f t="shared" si="55"/>
        <v>730</v>
      </c>
      <c r="J258" s="90">
        <f t="shared" si="55"/>
        <v>650</v>
      </c>
      <c r="K258" s="90">
        <f t="shared" si="55"/>
        <v>570</v>
      </c>
      <c r="L258" s="90">
        <f t="shared" si="55"/>
        <v>490</v>
      </c>
      <c r="M258" s="90">
        <f t="shared" si="55"/>
        <v>400</v>
      </c>
      <c r="N258" s="90">
        <f t="shared" si="55"/>
        <v>320</v>
      </c>
      <c r="O258" s="90">
        <f t="shared" si="55"/>
        <v>240</v>
      </c>
      <c r="P258" s="90">
        <f t="shared" si="55"/>
        <v>160</v>
      </c>
      <c r="Q258" s="91">
        <f t="shared" si="55"/>
        <v>80</v>
      </c>
      <c r="R258" s="108"/>
    </row>
    <row r="259" spans="1:18">
      <c r="A259" s="258"/>
      <c r="B259" s="145"/>
      <c r="C259" s="55">
        <v>5</v>
      </c>
      <c r="D259" s="56">
        <v>9</v>
      </c>
      <c r="E259" s="178" t="s">
        <v>166</v>
      </c>
      <c r="F259" s="133">
        <v>970</v>
      </c>
      <c r="G259" s="90">
        <f t="shared" ref="G259:Q274" si="56">IF(ROUNDDOWN(ROUND($F259/12*G$257,-1)/10,0),ROUND($F259/12*G$257,-1),10)</f>
        <v>890</v>
      </c>
      <c r="H259" s="90">
        <f t="shared" si="56"/>
        <v>810</v>
      </c>
      <c r="I259" s="90">
        <f t="shared" si="56"/>
        <v>730</v>
      </c>
      <c r="J259" s="90">
        <f t="shared" si="56"/>
        <v>650</v>
      </c>
      <c r="K259" s="90">
        <f t="shared" si="56"/>
        <v>570</v>
      </c>
      <c r="L259" s="90">
        <f t="shared" si="56"/>
        <v>490</v>
      </c>
      <c r="M259" s="90">
        <f t="shared" si="56"/>
        <v>400</v>
      </c>
      <c r="N259" s="90">
        <f t="shared" si="56"/>
        <v>320</v>
      </c>
      <c r="O259" s="90">
        <f t="shared" si="56"/>
        <v>240</v>
      </c>
      <c r="P259" s="90">
        <f t="shared" si="56"/>
        <v>160</v>
      </c>
      <c r="Q259" s="91">
        <f t="shared" si="56"/>
        <v>80</v>
      </c>
      <c r="R259" s="108"/>
    </row>
    <row r="260" spans="1:18">
      <c r="A260" s="258"/>
      <c r="B260" s="145"/>
      <c r="C260" s="57">
        <v>10</v>
      </c>
      <c r="D260" s="58">
        <v>14</v>
      </c>
      <c r="E260" s="178" t="s">
        <v>167</v>
      </c>
      <c r="F260" s="133">
        <v>970</v>
      </c>
      <c r="G260" s="90">
        <f t="shared" si="56"/>
        <v>890</v>
      </c>
      <c r="H260" s="90">
        <f t="shared" si="56"/>
        <v>810</v>
      </c>
      <c r="I260" s="90">
        <f t="shared" si="56"/>
        <v>730</v>
      </c>
      <c r="J260" s="90">
        <f t="shared" si="56"/>
        <v>650</v>
      </c>
      <c r="K260" s="90">
        <f t="shared" si="56"/>
        <v>570</v>
      </c>
      <c r="L260" s="90">
        <f t="shared" si="56"/>
        <v>490</v>
      </c>
      <c r="M260" s="90">
        <f t="shared" si="56"/>
        <v>400</v>
      </c>
      <c r="N260" s="90">
        <f t="shared" si="56"/>
        <v>320</v>
      </c>
      <c r="O260" s="90">
        <f t="shared" si="56"/>
        <v>240</v>
      </c>
      <c r="P260" s="90">
        <f t="shared" si="56"/>
        <v>160</v>
      </c>
      <c r="Q260" s="91">
        <f t="shared" si="56"/>
        <v>80</v>
      </c>
      <c r="R260" s="108"/>
    </row>
    <row r="261" spans="1:18">
      <c r="A261" s="258"/>
      <c r="B261" s="145"/>
      <c r="C261" s="57">
        <v>15</v>
      </c>
      <c r="D261" s="58">
        <v>19</v>
      </c>
      <c r="E261" s="178" t="s">
        <v>168</v>
      </c>
      <c r="F261" s="133">
        <v>970</v>
      </c>
      <c r="G261" s="90">
        <f t="shared" si="56"/>
        <v>890</v>
      </c>
      <c r="H261" s="90">
        <f t="shared" si="56"/>
        <v>810</v>
      </c>
      <c r="I261" s="90">
        <f t="shared" si="56"/>
        <v>730</v>
      </c>
      <c r="J261" s="90">
        <f t="shared" si="56"/>
        <v>650</v>
      </c>
      <c r="K261" s="90">
        <f t="shared" si="56"/>
        <v>570</v>
      </c>
      <c r="L261" s="90">
        <f t="shared" si="56"/>
        <v>490</v>
      </c>
      <c r="M261" s="90">
        <f t="shared" si="56"/>
        <v>400</v>
      </c>
      <c r="N261" s="90">
        <f t="shared" si="56"/>
        <v>320</v>
      </c>
      <c r="O261" s="90">
        <f t="shared" si="56"/>
        <v>240</v>
      </c>
      <c r="P261" s="90">
        <f t="shared" si="56"/>
        <v>160</v>
      </c>
      <c r="Q261" s="91">
        <f t="shared" si="56"/>
        <v>80</v>
      </c>
      <c r="R261" s="108"/>
    </row>
    <row r="262" spans="1:18">
      <c r="A262" s="258"/>
      <c r="B262" s="145"/>
      <c r="C262" s="57">
        <v>20</v>
      </c>
      <c r="D262" s="58">
        <v>24</v>
      </c>
      <c r="E262" s="178" t="s">
        <v>169</v>
      </c>
      <c r="F262" s="133">
        <v>970</v>
      </c>
      <c r="G262" s="90">
        <f t="shared" si="56"/>
        <v>890</v>
      </c>
      <c r="H262" s="90">
        <f t="shared" si="56"/>
        <v>810</v>
      </c>
      <c r="I262" s="90">
        <f t="shared" si="56"/>
        <v>730</v>
      </c>
      <c r="J262" s="90">
        <f t="shared" si="56"/>
        <v>650</v>
      </c>
      <c r="K262" s="90">
        <f t="shared" si="56"/>
        <v>570</v>
      </c>
      <c r="L262" s="90">
        <f t="shared" si="56"/>
        <v>490</v>
      </c>
      <c r="M262" s="90">
        <f t="shared" si="56"/>
        <v>400</v>
      </c>
      <c r="N262" s="90">
        <f t="shared" si="56"/>
        <v>320</v>
      </c>
      <c r="O262" s="90">
        <f t="shared" si="56"/>
        <v>240</v>
      </c>
      <c r="P262" s="90">
        <f t="shared" si="56"/>
        <v>160</v>
      </c>
      <c r="Q262" s="91">
        <f t="shared" si="56"/>
        <v>80</v>
      </c>
      <c r="R262" s="108"/>
    </row>
    <row r="263" spans="1:18">
      <c r="A263" s="258"/>
      <c r="B263" s="145"/>
      <c r="C263" s="57">
        <v>25</v>
      </c>
      <c r="D263" s="58">
        <v>29</v>
      </c>
      <c r="E263" s="178" t="s">
        <v>170</v>
      </c>
      <c r="F263" s="133">
        <v>970</v>
      </c>
      <c r="G263" s="90">
        <f t="shared" si="56"/>
        <v>890</v>
      </c>
      <c r="H263" s="90">
        <f t="shared" si="56"/>
        <v>810</v>
      </c>
      <c r="I263" s="90">
        <f t="shared" si="56"/>
        <v>730</v>
      </c>
      <c r="J263" s="90">
        <f t="shared" si="56"/>
        <v>650</v>
      </c>
      <c r="K263" s="90">
        <f t="shared" si="56"/>
        <v>570</v>
      </c>
      <c r="L263" s="90">
        <f t="shared" si="56"/>
        <v>490</v>
      </c>
      <c r="M263" s="90">
        <f t="shared" si="56"/>
        <v>400</v>
      </c>
      <c r="N263" s="90">
        <f t="shared" si="56"/>
        <v>320</v>
      </c>
      <c r="O263" s="90">
        <f t="shared" si="56"/>
        <v>240</v>
      </c>
      <c r="P263" s="90">
        <f t="shared" si="56"/>
        <v>160</v>
      </c>
      <c r="Q263" s="91">
        <f t="shared" si="56"/>
        <v>80</v>
      </c>
      <c r="R263" s="108"/>
    </row>
    <row r="264" spans="1:18">
      <c r="A264" s="258"/>
      <c r="B264" s="145"/>
      <c r="C264" s="57">
        <v>30</v>
      </c>
      <c r="D264" s="58">
        <v>34</v>
      </c>
      <c r="E264" s="178" t="s">
        <v>171</v>
      </c>
      <c r="F264" s="133">
        <v>970</v>
      </c>
      <c r="G264" s="90">
        <f t="shared" si="56"/>
        <v>890</v>
      </c>
      <c r="H264" s="90">
        <f t="shared" si="56"/>
        <v>810</v>
      </c>
      <c r="I264" s="90">
        <f t="shared" si="56"/>
        <v>730</v>
      </c>
      <c r="J264" s="90">
        <f t="shared" si="56"/>
        <v>650</v>
      </c>
      <c r="K264" s="90">
        <f t="shared" si="56"/>
        <v>570</v>
      </c>
      <c r="L264" s="90">
        <f t="shared" si="56"/>
        <v>490</v>
      </c>
      <c r="M264" s="90">
        <f t="shared" si="56"/>
        <v>400</v>
      </c>
      <c r="N264" s="90">
        <f t="shared" si="56"/>
        <v>320</v>
      </c>
      <c r="O264" s="90">
        <f t="shared" si="56"/>
        <v>240</v>
      </c>
      <c r="P264" s="90">
        <f t="shared" si="56"/>
        <v>160</v>
      </c>
      <c r="Q264" s="91">
        <f t="shared" si="56"/>
        <v>80</v>
      </c>
      <c r="R264" s="108"/>
    </row>
    <row r="265" spans="1:18">
      <c r="A265" s="258"/>
      <c r="B265" s="145" t="s">
        <v>82</v>
      </c>
      <c r="C265" s="57">
        <v>35</v>
      </c>
      <c r="D265" s="58">
        <v>39</v>
      </c>
      <c r="E265" s="178" t="s">
        <v>172</v>
      </c>
      <c r="F265" s="133">
        <v>1870</v>
      </c>
      <c r="G265" s="90">
        <f t="shared" si="56"/>
        <v>1710</v>
      </c>
      <c r="H265" s="90">
        <f t="shared" si="56"/>
        <v>1560</v>
      </c>
      <c r="I265" s="90">
        <f t="shared" si="56"/>
        <v>1400</v>
      </c>
      <c r="J265" s="90">
        <f t="shared" si="56"/>
        <v>1250</v>
      </c>
      <c r="K265" s="90">
        <f t="shared" si="56"/>
        <v>1090</v>
      </c>
      <c r="L265" s="90">
        <f t="shared" si="56"/>
        <v>940</v>
      </c>
      <c r="M265" s="90">
        <f t="shared" si="56"/>
        <v>780</v>
      </c>
      <c r="N265" s="90">
        <f t="shared" si="56"/>
        <v>620</v>
      </c>
      <c r="O265" s="90">
        <f t="shared" si="56"/>
        <v>470</v>
      </c>
      <c r="P265" s="90">
        <f t="shared" si="56"/>
        <v>310</v>
      </c>
      <c r="Q265" s="91">
        <f t="shared" si="56"/>
        <v>160</v>
      </c>
      <c r="R265" s="108"/>
    </row>
    <row r="266" spans="1:18">
      <c r="A266" s="258"/>
      <c r="B266" s="145" t="s">
        <v>58</v>
      </c>
      <c r="C266" s="57">
        <v>40</v>
      </c>
      <c r="D266" s="58">
        <v>44</v>
      </c>
      <c r="E266" s="178" t="s">
        <v>173</v>
      </c>
      <c r="F266" s="133">
        <v>3150</v>
      </c>
      <c r="G266" s="90">
        <f t="shared" si="56"/>
        <v>2890</v>
      </c>
      <c r="H266" s="90">
        <f t="shared" si="56"/>
        <v>2630</v>
      </c>
      <c r="I266" s="90">
        <f t="shared" si="56"/>
        <v>2360</v>
      </c>
      <c r="J266" s="90">
        <f t="shared" si="56"/>
        <v>2100</v>
      </c>
      <c r="K266" s="90">
        <f t="shared" si="56"/>
        <v>1840</v>
      </c>
      <c r="L266" s="90">
        <f t="shared" si="56"/>
        <v>1580</v>
      </c>
      <c r="M266" s="90">
        <f t="shared" si="56"/>
        <v>1310</v>
      </c>
      <c r="N266" s="90">
        <f t="shared" si="56"/>
        <v>1050</v>
      </c>
      <c r="O266" s="90">
        <f t="shared" si="56"/>
        <v>790</v>
      </c>
      <c r="P266" s="90">
        <f t="shared" si="56"/>
        <v>530</v>
      </c>
      <c r="Q266" s="91">
        <f t="shared" si="56"/>
        <v>260</v>
      </c>
      <c r="R266" s="108"/>
    </row>
    <row r="267" spans="1:18">
      <c r="A267" s="258"/>
      <c r="B267" s="145"/>
      <c r="C267" s="57">
        <v>45</v>
      </c>
      <c r="D267" s="58">
        <v>49</v>
      </c>
      <c r="E267" s="178" t="s">
        <v>174</v>
      </c>
      <c r="F267" s="133">
        <v>5210</v>
      </c>
      <c r="G267" s="90">
        <f t="shared" si="56"/>
        <v>4780</v>
      </c>
      <c r="H267" s="90">
        <f t="shared" si="56"/>
        <v>4340</v>
      </c>
      <c r="I267" s="90">
        <f t="shared" si="56"/>
        <v>3910</v>
      </c>
      <c r="J267" s="90">
        <f t="shared" si="56"/>
        <v>3470</v>
      </c>
      <c r="K267" s="90">
        <f t="shared" si="56"/>
        <v>3040</v>
      </c>
      <c r="L267" s="90">
        <f t="shared" si="56"/>
        <v>2610</v>
      </c>
      <c r="M267" s="90">
        <f t="shared" si="56"/>
        <v>2170</v>
      </c>
      <c r="N267" s="90">
        <f t="shared" si="56"/>
        <v>1740</v>
      </c>
      <c r="O267" s="90">
        <f t="shared" si="56"/>
        <v>1300</v>
      </c>
      <c r="P267" s="90">
        <f t="shared" si="56"/>
        <v>870</v>
      </c>
      <c r="Q267" s="91">
        <f t="shared" si="56"/>
        <v>430</v>
      </c>
      <c r="R267" s="108"/>
    </row>
    <row r="268" spans="1:18">
      <c r="A268" s="258"/>
      <c r="B268" s="145"/>
      <c r="C268" s="57">
        <v>50</v>
      </c>
      <c r="D268" s="58">
        <v>54</v>
      </c>
      <c r="E268" s="178" t="s">
        <v>175</v>
      </c>
      <c r="F268" s="133">
        <v>7720</v>
      </c>
      <c r="G268" s="90">
        <f t="shared" si="56"/>
        <v>7080</v>
      </c>
      <c r="H268" s="90">
        <f t="shared" si="56"/>
        <v>6430</v>
      </c>
      <c r="I268" s="90">
        <f t="shared" si="56"/>
        <v>5790</v>
      </c>
      <c r="J268" s="90">
        <f t="shared" si="56"/>
        <v>5150</v>
      </c>
      <c r="K268" s="90">
        <f t="shared" si="56"/>
        <v>4500</v>
      </c>
      <c r="L268" s="90">
        <f t="shared" si="56"/>
        <v>3860</v>
      </c>
      <c r="M268" s="90">
        <f t="shared" si="56"/>
        <v>3220</v>
      </c>
      <c r="N268" s="90">
        <f t="shared" si="56"/>
        <v>2570</v>
      </c>
      <c r="O268" s="90">
        <f t="shared" si="56"/>
        <v>1930</v>
      </c>
      <c r="P268" s="90">
        <f t="shared" si="56"/>
        <v>1290</v>
      </c>
      <c r="Q268" s="91">
        <f t="shared" si="56"/>
        <v>640</v>
      </c>
      <c r="R268" s="108"/>
    </row>
    <row r="269" spans="1:18">
      <c r="A269" s="258"/>
      <c r="B269" s="145"/>
      <c r="C269" s="57">
        <v>55</v>
      </c>
      <c r="D269" s="58">
        <v>59</v>
      </c>
      <c r="E269" s="178" t="s">
        <v>176</v>
      </c>
      <c r="F269" s="133">
        <v>12120</v>
      </c>
      <c r="G269" s="90">
        <f t="shared" si="56"/>
        <v>11110</v>
      </c>
      <c r="H269" s="90">
        <f t="shared" si="56"/>
        <v>10100</v>
      </c>
      <c r="I269" s="90">
        <f t="shared" si="56"/>
        <v>9090</v>
      </c>
      <c r="J269" s="90">
        <f t="shared" si="56"/>
        <v>8080</v>
      </c>
      <c r="K269" s="90">
        <f t="shared" si="56"/>
        <v>7070</v>
      </c>
      <c r="L269" s="90">
        <f t="shared" si="56"/>
        <v>6060</v>
      </c>
      <c r="M269" s="90">
        <f t="shared" si="56"/>
        <v>5050</v>
      </c>
      <c r="N269" s="90">
        <f t="shared" si="56"/>
        <v>4040</v>
      </c>
      <c r="O269" s="90">
        <f t="shared" si="56"/>
        <v>3030</v>
      </c>
      <c r="P269" s="90">
        <f t="shared" si="56"/>
        <v>2020</v>
      </c>
      <c r="Q269" s="91">
        <f t="shared" si="56"/>
        <v>1010</v>
      </c>
      <c r="R269" s="108"/>
    </row>
    <row r="270" spans="1:18">
      <c r="A270" s="258"/>
      <c r="B270" s="145"/>
      <c r="C270" s="57">
        <v>60</v>
      </c>
      <c r="D270" s="58">
        <v>64</v>
      </c>
      <c r="E270" s="178" t="s">
        <v>177</v>
      </c>
      <c r="F270" s="133">
        <v>19170</v>
      </c>
      <c r="G270" s="90">
        <f t="shared" si="56"/>
        <v>17570</v>
      </c>
      <c r="H270" s="90">
        <f t="shared" si="56"/>
        <v>15980</v>
      </c>
      <c r="I270" s="90">
        <f t="shared" si="56"/>
        <v>14380</v>
      </c>
      <c r="J270" s="90">
        <f t="shared" si="56"/>
        <v>12780</v>
      </c>
      <c r="K270" s="90">
        <f t="shared" si="56"/>
        <v>11180</v>
      </c>
      <c r="L270" s="90">
        <f t="shared" si="56"/>
        <v>9590</v>
      </c>
      <c r="M270" s="90">
        <f t="shared" si="56"/>
        <v>7990</v>
      </c>
      <c r="N270" s="90">
        <f t="shared" si="56"/>
        <v>6390</v>
      </c>
      <c r="O270" s="90">
        <f t="shared" si="56"/>
        <v>4790</v>
      </c>
      <c r="P270" s="90">
        <f t="shared" si="56"/>
        <v>3200</v>
      </c>
      <c r="Q270" s="91">
        <f t="shared" si="56"/>
        <v>1600</v>
      </c>
      <c r="R270" s="108"/>
    </row>
    <row r="271" spans="1:18">
      <c r="A271" s="258"/>
      <c r="B271" s="145"/>
      <c r="C271" s="57">
        <v>65</v>
      </c>
      <c r="D271" s="58">
        <v>69</v>
      </c>
      <c r="E271" s="178" t="s">
        <v>178</v>
      </c>
      <c r="F271" s="133">
        <v>28050</v>
      </c>
      <c r="G271" s="90">
        <f t="shared" si="56"/>
        <v>25710</v>
      </c>
      <c r="H271" s="90">
        <f t="shared" si="56"/>
        <v>23380</v>
      </c>
      <c r="I271" s="90">
        <f t="shared" si="56"/>
        <v>21040</v>
      </c>
      <c r="J271" s="90">
        <f t="shared" si="56"/>
        <v>18700</v>
      </c>
      <c r="K271" s="90">
        <f t="shared" si="56"/>
        <v>16360</v>
      </c>
      <c r="L271" s="90">
        <f t="shared" si="56"/>
        <v>14030</v>
      </c>
      <c r="M271" s="90">
        <f t="shared" si="56"/>
        <v>11690</v>
      </c>
      <c r="N271" s="90">
        <f t="shared" si="56"/>
        <v>9350</v>
      </c>
      <c r="O271" s="90">
        <f t="shared" si="56"/>
        <v>7010</v>
      </c>
      <c r="P271" s="90">
        <f t="shared" si="56"/>
        <v>4680</v>
      </c>
      <c r="Q271" s="91">
        <f t="shared" si="56"/>
        <v>2340</v>
      </c>
      <c r="R271" s="108"/>
    </row>
    <row r="272" spans="1:18">
      <c r="A272" s="258"/>
      <c r="B272" s="145"/>
      <c r="C272" s="57">
        <v>70</v>
      </c>
      <c r="D272" s="58">
        <v>74</v>
      </c>
      <c r="E272" s="178" t="s">
        <v>179</v>
      </c>
      <c r="F272" s="133">
        <v>37820</v>
      </c>
      <c r="G272" s="90">
        <f t="shared" si="56"/>
        <v>34670</v>
      </c>
      <c r="H272" s="90">
        <f t="shared" si="56"/>
        <v>31520</v>
      </c>
      <c r="I272" s="90">
        <f t="shared" si="56"/>
        <v>28370</v>
      </c>
      <c r="J272" s="90">
        <f t="shared" si="56"/>
        <v>25210</v>
      </c>
      <c r="K272" s="90">
        <f t="shared" si="56"/>
        <v>22060</v>
      </c>
      <c r="L272" s="90">
        <f t="shared" si="56"/>
        <v>18910</v>
      </c>
      <c r="M272" s="90">
        <f t="shared" si="56"/>
        <v>15760</v>
      </c>
      <c r="N272" s="90">
        <f t="shared" si="56"/>
        <v>12610</v>
      </c>
      <c r="O272" s="90">
        <f t="shared" si="56"/>
        <v>9460</v>
      </c>
      <c r="P272" s="90">
        <f t="shared" si="56"/>
        <v>6300</v>
      </c>
      <c r="Q272" s="91">
        <f t="shared" si="56"/>
        <v>3150</v>
      </c>
      <c r="R272" s="108"/>
    </row>
    <row r="273" spans="1:18">
      <c r="A273" s="258"/>
      <c r="B273" s="145"/>
      <c r="C273" s="57">
        <v>75</v>
      </c>
      <c r="D273" s="58">
        <v>79</v>
      </c>
      <c r="E273" s="178" t="s">
        <v>180</v>
      </c>
      <c r="F273" s="133">
        <v>50160</v>
      </c>
      <c r="G273" s="90">
        <f t="shared" si="56"/>
        <v>45980</v>
      </c>
      <c r="H273" s="90">
        <f t="shared" si="56"/>
        <v>41800</v>
      </c>
      <c r="I273" s="90">
        <f t="shared" si="56"/>
        <v>37620</v>
      </c>
      <c r="J273" s="90">
        <f t="shared" si="56"/>
        <v>33440</v>
      </c>
      <c r="K273" s="90">
        <f t="shared" si="56"/>
        <v>29260</v>
      </c>
      <c r="L273" s="90">
        <f t="shared" si="56"/>
        <v>25080</v>
      </c>
      <c r="M273" s="90">
        <f t="shared" si="56"/>
        <v>20900</v>
      </c>
      <c r="N273" s="90">
        <f t="shared" si="56"/>
        <v>16720</v>
      </c>
      <c r="O273" s="90">
        <f t="shared" si="56"/>
        <v>12540</v>
      </c>
      <c r="P273" s="90">
        <f t="shared" si="56"/>
        <v>8360</v>
      </c>
      <c r="Q273" s="91">
        <f t="shared" si="56"/>
        <v>4180</v>
      </c>
      <c r="R273" s="108"/>
    </row>
    <row r="274" spans="1:18">
      <c r="A274" s="258"/>
      <c r="B274" s="145"/>
      <c r="C274" s="57">
        <v>80</v>
      </c>
      <c r="D274" s="58">
        <v>84</v>
      </c>
      <c r="E274" s="178" t="s">
        <v>181</v>
      </c>
      <c r="F274" s="133">
        <v>69160</v>
      </c>
      <c r="G274" s="90">
        <f t="shared" si="56"/>
        <v>63400</v>
      </c>
      <c r="H274" s="90">
        <f t="shared" si="56"/>
        <v>57630</v>
      </c>
      <c r="I274" s="90">
        <f t="shared" si="56"/>
        <v>51870</v>
      </c>
      <c r="J274" s="90">
        <f t="shared" si="56"/>
        <v>46110</v>
      </c>
      <c r="K274" s="90">
        <f t="shared" si="56"/>
        <v>40340</v>
      </c>
      <c r="L274" s="90">
        <f t="shared" si="56"/>
        <v>34580</v>
      </c>
      <c r="M274" s="90">
        <f t="shared" si="56"/>
        <v>28820</v>
      </c>
      <c r="N274" s="90">
        <f t="shared" si="56"/>
        <v>23050</v>
      </c>
      <c r="O274" s="90">
        <f t="shared" si="56"/>
        <v>17290</v>
      </c>
      <c r="P274" s="90">
        <f t="shared" si="56"/>
        <v>11530</v>
      </c>
      <c r="Q274" s="91">
        <f>IF(ROUNDDOWN(ROUND($F274/12*Q$257,-1)/10,0),ROUND($F274/12*Q$257,-1),10)</f>
        <v>5760</v>
      </c>
      <c r="R274" s="108"/>
    </row>
    <row r="275" spans="1:18" ht="14.25" thickBot="1">
      <c r="A275" s="259"/>
      <c r="B275" s="142"/>
      <c r="C275" s="59">
        <v>85</v>
      </c>
      <c r="D275" s="60">
        <v>89</v>
      </c>
      <c r="E275" s="169" t="s">
        <v>182</v>
      </c>
      <c r="F275" s="134">
        <v>98660</v>
      </c>
      <c r="G275" s="78">
        <f>IF(ROUNDDOWN(ROUND($F275/12*G$257,-1)/10,0),ROUND($F275/12*G$257,-1),10)</f>
        <v>90440</v>
      </c>
      <c r="H275" s="78">
        <f t="shared" ref="H275:P275" si="57">IF(ROUNDDOWN(ROUND($F275/12*H$257,-1)/10,0),ROUND($F275/12*H$257,-1),10)</f>
        <v>82220</v>
      </c>
      <c r="I275" s="78">
        <f t="shared" si="57"/>
        <v>74000</v>
      </c>
      <c r="J275" s="78">
        <f t="shared" si="57"/>
        <v>65770</v>
      </c>
      <c r="K275" s="78">
        <f t="shared" si="57"/>
        <v>57550</v>
      </c>
      <c r="L275" s="78">
        <f t="shared" si="57"/>
        <v>49330</v>
      </c>
      <c r="M275" s="78">
        <f t="shared" si="57"/>
        <v>41110</v>
      </c>
      <c r="N275" s="78">
        <f t="shared" si="57"/>
        <v>32890</v>
      </c>
      <c r="O275" s="78">
        <f t="shared" si="57"/>
        <v>24670</v>
      </c>
      <c r="P275" s="78">
        <f t="shared" si="57"/>
        <v>16440</v>
      </c>
      <c r="Q275" s="79">
        <f>IF(ROUNDDOWN(ROUND($F275/12*Q$257,-1)/10,0),ROUND($F275/12*Q$257,-1),10)</f>
        <v>8220</v>
      </c>
      <c r="R275" s="108"/>
    </row>
    <row r="276" spans="1:18">
      <c r="A276" s="107"/>
      <c r="B276" s="137"/>
      <c r="C276" s="5"/>
      <c r="D276" s="5"/>
      <c r="E276" s="157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108"/>
    </row>
    <row r="277" spans="1:18">
      <c r="A277" s="107"/>
      <c r="B277" s="137"/>
      <c r="C277" s="5"/>
      <c r="D277" s="5"/>
      <c r="E277" s="15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108"/>
    </row>
    <row r="278" spans="1:18" ht="14.25" thickBot="1">
      <c r="A278" s="107"/>
      <c r="B278" s="137"/>
      <c r="C278" s="5"/>
      <c r="D278" s="5"/>
      <c r="E278" s="157"/>
      <c r="F278" s="77" t="s">
        <v>5</v>
      </c>
      <c r="G278" s="77" t="s">
        <v>6</v>
      </c>
      <c r="H278" s="77" t="s">
        <v>7</v>
      </c>
      <c r="I278" s="77" t="s">
        <v>8</v>
      </c>
      <c r="J278" s="77" t="s">
        <v>9</v>
      </c>
      <c r="K278" s="77" t="s">
        <v>10</v>
      </c>
      <c r="L278" s="77" t="s">
        <v>11</v>
      </c>
      <c r="M278" s="77" t="s">
        <v>12</v>
      </c>
      <c r="N278" s="77" t="s">
        <v>13</v>
      </c>
      <c r="O278" s="77" t="s">
        <v>14</v>
      </c>
      <c r="P278" s="77" t="s">
        <v>15</v>
      </c>
      <c r="Q278" s="77" t="s">
        <v>16</v>
      </c>
      <c r="R278" s="108"/>
    </row>
    <row r="279" spans="1:18" ht="14.25" thickBot="1">
      <c r="A279" s="53" t="s">
        <v>20</v>
      </c>
      <c r="B279" s="143" t="s">
        <v>55</v>
      </c>
      <c r="C279" s="229" t="s">
        <v>86</v>
      </c>
      <c r="D279" s="231"/>
      <c r="E279" s="177"/>
      <c r="F279" s="54">
        <v>12</v>
      </c>
      <c r="G279" s="32">
        <v>11</v>
      </c>
      <c r="H279" s="32">
        <v>10</v>
      </c>
      <c r="I279" s="32">
        <v>9</v>
      </c>
      <c r="J279" s="32">
        <v>8</v>
      </c>
      <c r="K279" s="32">
        <v>7</v>
      </c>
      <c r="L279" s="32">
        <v>6</v>
      </c>
      <c r="M279" s="32">
        <v>5</v>
      </c>
      <c r="N279" s="32">
        <v>4</v>
      </c>
      <c r="O279" s="32">
        <v>3</v>
      </c>
      <c r="P279" s="32">
        <v>2</v>
      </c>
      <c r="Q279" s="33">
        <v>1</v>
      </c>
      <c r="R279" s="108"/>
    </row>
    <row r="280" spans="1:18">
      <c r="A280" s="258">
        <v>91</v>
      </c>
      <c r="B280" s="145"/>
      <c r="C280" s="55">
        <v>0</v>
      </c>
      <c r="D280" s="56">
        <v>4</v>
      </c>
      <c r="E280" s="178" t="s">
        <v>335</v>
      </c>
      <c r="F280" s="133">
        <v>1930</v>
      </c>
      <c r="G280" s="90">
        <f t="shared" ref="G280:Q280" si="58">IF(ROUNDDOWN(ROUND($F280/12*G$279,-1)/10,0),ROUND($F280/12*G$279,-1),10)</f>
        <v>1770</v>
      </c>
      <c r="H280" s="90">
        <f t="shared" si="58"/>
        <v>1610</v>
      </c>
      <c r="I280" s="90">
        <f t="shared" si="58"/>
        <v>1450</v>
      </c>
      <c r="J280" s="90">
        <f t="shared" si="58"/>
        <v>1290</v>
      </c>
      <c r="K280" s="90">
        <f t="shared" si="58"/>
        <v>1130</v>
      </c>
      <c r="L280" s="90">
        <f t="shared" si="58"/>
        <v>970</v>
      </c>
      <c r="M280" s="90">
        <f t="shared" si="58"/>
        <v>800</v>
      </c>
      <c r="N280" s="90">
        <f t="shared" si="58"/>
        <v>640</v>
      </c>
      <c r="O280" s="90">
        <f t="shared" si="58"/>
        <v>480</v>
      </c>
      <c r="P280" s="90">
        <f t="shared" si="58"/>
        <v>320</v>
      </c>
      <c r="Q280" s="91">
        <f t="shared" si="58"/>
        <v>160</v>
      </c>
      <c r="R280" s="108"/>
    </row>
    <row r="281" spans="1:18">
      <c r="A281" s="258"/>
      <c r="B281" s="145"/>
      <c r="C281" s="55">
        <v>5</v>
      </c>
      <c r="D281" s="56">
        <v>9</v>
      </c>
      <c r="E281" s="178" t="s">
        <v>183</v>
      </c>
      <c r="F281" s="133">
        <v>1930</v>
      </c>
      <c r="G281" s="90">
        <f t="shared" ref="G281:Q296" si="59">IF(ROUNDDOWN(ROUND($F281/12*G$279,-1)/10,0),ROUND($F281/12*G$279,-1),10)</f>
        <v>1770</v>
      </c>
      <c r="H281" s="90">
        <f t="shared" si="59"/>
        <v>1610</v>
      </c>
      <c r="I281" s="90">
        <f t="shared" si="59"/>
        <v>1450</v>
      </c>
      <c r="J281" s="90">
        <f t="shared" si="59"/>
        <v>1290</v>
      </c>
      <c r="K281" s="90">
        <f t="shared" si="59"/>
        <v>1130</v>
      </c>
      <c r="L281" s="90">
        <f t="shared" si="59"/>
        <v>970</v>
      </c>
      <c r="M281" s="90">
        <f t="shared" si="59"/>
        <v>800</v>
      </c>
      <c r="N281" s="90">
        <f t="shared" si="59"/>
        <v>640</v>
      </c>
      <c r="O281" s="90">
        <f t="shared" si="59"/>
        <v>480</v>
      </c>
      <c r="P281" s="90">
        <f t="shared" si="59"/>
        <v>320</v>
      </c>
      <c r="Q281" s="91">
        <f t="shared" si="59"/>
        <v>160</v>
      </c>
      <c r="R281" s="108"/>
    </row>
    <row r="282" spans="1:18">
      <c r="A282" s="258"/>
      <c r="B282" s="145"/>
      <c r="C282" s="57">
        <v>10</v>
      </c>
      <c r="D282" s="58">
        <v>14</v>
      </c>
      <c r="E282" s="178" t="s">
        <v>184</v>
      </c>
      <c r="F282" s="133">
        <v>1930</v>
      </c>
      <c r="G282" s="90">
        <f t="shared" si="59"/>
        <v>1770</v>
      </c>
      <c r="H282" s="90">
        <f t="shared" si="59"/>
        <v>1610</v>
      </c>
      <c r="I282" s="90">
        <f t="shared" si="59"/>
        <v>1450</v>
      </c>
      <c r="J282" s="90">
        <f t="shared" si="59"/>
        <v>1290</v>
      </c>
      <c r="K282" s="90">
        <f t="shared" si="59"/>
        <v>1130</v>
      </c>
      <c r="L282" s="90">
        <f t="shared" si="59"/>
        <v>970</v>
      </c>
      <c r="M282" s="90">
        <f t="shared" si="59"/>
        <v>800</v>
      </c>
      <c r="N282" s="90">
        <f t="shared" si="59"/>
        <v>640</v>
      </c>
      <c r="O282" s="90">
        <f t="shared" si="59"/>
        <v>480</v>
      </c>
      <c r="P282" s="90">
        <f t="shared" si="59"/>
        <v>320</v>
      </c>
      <c r="Q282" s="91">
        <f t="shared" si="59"/>
        <v>160</v>
      </c>
      <c r="R282" s="108"/>
    </row>
    <row r="283" spans="1:18">
      <c r="A283" s="258"/>
      <c r="B283" s="145"/>
      <c r="C283" s="57">
        <v>15</v>
      </c>
      <c r="D283" s="58">
        <v>19</v>
      </c>
      <c r="E283" s="178" t="s">
        <v>185</v>
      </c>
      <c r="F283" s="133">
        <v>1930</v>
      </c>
      <c r="G283" s="90">
        <f t="shared" si="59"/>
        <v>1770</v>
      </c>
      <c r="H283" s="90">
        <f t="shared" si="59"/>
        <v>1610</v>
      </c>
      <c r="I283" s="90">
        <f t="shared" si="59"/>
        <v>1450</v>
      </c>
      <c r="J283" s="90">
        <f t="shared" si="59"/>
        <v>1290</v>
      </c>
      <c r="K283" s="90">
        <f t="shared" si="59"/>
        <v>1130</v>
      </c>
      <c r="L283" s="90">
        <f t="shared" si="59"/>
        <v>970</v>
      </c>
      <c r="M283" s="90">
        <f t="shared" si="59"/>
        <v>800</v>
      </c>
      <c r="N283" s="90">
        <f t="shared" si="59"/>
        <v>640</v>
      </c>
      <c r="O283" s="90">
        <f t="shared" si="59"/>
        <v>480</v>
      </c>
      <c r="P283" s="90">
        <f t="shared" si="59"/>
        <v>320</v>
      </c>
      <c r="Q283" s="91">
        <f t="shared" si="59"/>
        <v>160</v>
      </c>
      <c r="R283" s="108"/>
    </row>
    <row r="284" spans="1:18">
      <c r="A284" s="258"/>
      <c r="B284" s="145"/>
      <c r="C284" s="57">
        <v>20</v>
      </c>
      <c r="D284" s="58">
        <v>24</v>
      </c>
      <c r="E284" s="178" t="s">
        <v>186</v>
      </c>
      <c r="F284" s="133">
        <v>1930</v>
      </c>
      <c r="G284" s="90">
        <f t="shared" si="59"/>
        <v>1770</v>
      </c>
      <c r="H284" s="90">
        <f t="shared" si="59"/>
        <v>1610</v>
      </c>
      <c r="I284" s="90">
        <f t="shared" si="59"/>
        <v>1450</v>
      </c>
      <c r="J284" s="90">
        <f t="shared" si="59"/>
        <v>1290</v>
      </c>
      <c r="K284" s="90">
        <f t="shared" si="59"/>
        <v>1130</v>
      </c>
      <c r="L284" s="90">
        <f t="shared" si="59"/>
        <v>970</v>
      </c>
      <c r="M284" s="90">
        <f t="shared" si="59"/>
        <v>800</v>
      </c>
      <c r="N284" s="90">
        <f t="shared" si="59"/>
        <v>640</v>
      </c>
      <c r="O284" s="90">
        <f t="shared" si="59"/>
        <v>480</v>
      </c>
      <c r="P284" s="90">
        <f t="shared" si="59"/>
        <v>320</v>
      </c>
      <c r="Q284" s="91">
        <f t="shared" si="59"/>
        <v>160</v>
      </c>
      <c r="R284" s="108"/>
    </row>
    <row r="285" spans="1:18">
      <c r="A285" s="258"/>
      <c r="B285" s="145"/>
      <c r="C285" s="57">
        <v>25</v>
      </c>
      <c r="D285" s="58">
        <v>29</v>
      </c>
      <c r="E285" s="178" t="s">
        <v>187</v>
      </c>
      <c r="F285" s="133">
        <v>1930</v>
      </c>
      <c r="G285" s="90">
        <f t="shared" si="59"/>
        <v>1770</v>
      </c>
      <c r="H285" s="90">
        <f t="shared" si="59"/>
        <v>1610</v>
      </c>
      <c r="I285" s="90">
        <f t="shared" si="59"/>
        <v>1450</v>
      </c>
      <c r="J285" s="90">
        <f t="shared" si="59"/>
        <v>1290</v>
      </c>
      <c r="K285" s="90">
        <f t="shared" si="59"/>
        <v>1130</v>
      </c>
      <c r="L285" s="90">
        <f t="shared" si="59"/>
        <v>970</v>
      </c>
      <c r="M285" s="90">
        <f t="shared" si="59"/>
        <v>800</v>
      </c>
      <c r="N285" s="90">
        <f t="shared" si="59"/>
        <v>640</v>
      </c>
      <c r="O285" s="90">
        <f t="shared" si="59"/>
        <v>480</v>
      </c>
      <c r="P285" s="90">
        <f t="shared" si="59"/>
        <v>320</v>
      </c>
      <c r="Q285" s="91">
        <f t="shared" si="59"/>
        <v>160</v>
      </c>
      <c r="R285" s="108"/>
    </row>
    <row r="286" spans="1:18">
      <c r="A286" s="258"/>
      <c r="B286" s="145"/>
      <c r="C286" s="57">
        <v>30</v>
      </c>
      <c r="D286" s="58">
        <v>34</v>
      </c>
      <c r="E286" s="178" t="s">
        <v>188</v>
      </c>
      <c r="F286" s="133">
        <v>1930</v>
      </c>
      <c r="G286" s="90">
        <f t="shared" si="59"/>
        <v>1770</v>
      </c>
      <c r="H286" s="90">
        <f t="shared" si="59"/>
        <v>1610</v>
      </c>
      <c r="I286" s="90">
        <f t="shared" si="59"/>
        <v>1450</v>
      </c>
      <c r="J286" s="90">
        <f t="shared" si="59"/>
        <v>1290</v>
      </c>
      <c r="K286" s="90">
        <f t="shared" si="59"/>
        <v>1130</v>
      </c>
      <c r="L286" s="90">
        <f t="shared" si="59"/>
        <v>970</v>
      </c>
      <c r="M286" s="90">
        <f t="shared" si="59"/>
        <v>800</v>
      </c>
      <c r="N286" s="90">
        <f t="shared" si="59"/>
        <v>640</v>
      </c>
      <c r="O286" s="90">
        <f t="shared" si="59"/>
        <v>480</v>
      </c>
      <c r="P286" s="90">
        <f t="shared" si="59"/>
        <v>320</v>
      </c>
      <c r="Q286" s="91">
        <f t="shared" si="59"/>
        <v>160</v>
      </c>
      <c r="R286" s="108"/>
    </row>
    <row r="287" spans="1:18">
      <c r="A287" s="258"/>
      <c r="B287" s="145" t="s">
        <v>82</v>
      </c>
      <c r="C287" s="57">
        <v>35</v>
      </c>
      <c r="D287" s="58">
        <v>39</v>
      </c>
      <c r="E287" s="178" t="s">
        <v>189</v>
      </c>
      <c r="F287" s="133">
        <v>3740</v>
      </c>
      <c r="G287" s="90">
        <f t="shared" si="59"/>
        <v>3430</v>
      </c>
      <c r="H287" s="90">
        <f t="shared" si="59"/>
        <v>3120</v>
      </c>
      <c r="I287" s="90">
        <f t="shared" si="59"/>
        <v>2810</v>
      </c>
      <c r="J287" s="90">
        <f t="shared" si="59"/>
        <v>2490</v>
      </c>
      <c r="K287" s="90">
        <f t="shared" si="59"/>
        <v>2180</v>
      </c>
      <c r="L287" s="90">
        <f t="shared" si="59"/>
        <v>1870</v>
      </c>
      <c r="M287" s="90">
        <f t="shared" si="59"/>
        <v>1560</v>
      </c>
      <c r="N287" s="90">
        <f t="shared" si="59"/>
        <v>1250</v>
      </c>
      <c r="O287" s="90">
        <f t="shared" si="59"/>
        <v>940</v>
      </c>
      <c r="P287" s="90">
        <f t="shared" si="59"/>
        <v>620</v>
      </c>
      <c r="Q287" s="91">
        <f t="shared" si="59"/>
        <v>310</v>
      </c>
      <c r="R287" s="108"/>
    </row>
    <row r="288" spans="1:18">
      <c r="A288" s="258"/>
      <c r="B288" s="145" t="s">
        <v>41</v>
      </c>
      <c r="C288" s="57">
        <v>40</v>
      </c>
      <c r="D288" s="58">
        <v>44</v>
      </c>
      <c r="E288" s="178" t="s">
        <v>190</v>
      </c>
      <c r="F288" s="133">
        <v>6300</v>
      </c>
      <c r="G288" s="90">
        <f t="shared" si="59"/>
        <v>5780</v>
      </c>
      <c r="H288" s="90">
        <f t="shared" si="59"/>
        <v>5250</v>
      </c>
      <c r="I288" s="90">
        <f t="shared" si="59"/>
        <v>4730</v>
      </c>
      <c r="J288" s="90">
        <f t="shared" si="59"/>
        <v>4200</v>
      </c>
      <c r="K288" s="90">
        <f t="shared" si="59"/>
        <v>3680</v>
      </c>
      <c r="L288" s="90">
        <f t="shared" si="59"/>
        <v>3150</v>
      </c>
      <c r="M288" s="90">
        <f t="shared" si="59"/>
        <v>2630</v>
      </c>
      <c r="N288" s="90">
        <f t="shared" si="59"/>
        <v>2100</v>
      </c>
      <c r="O288" s="90">
        <f t="shared" si="59"/>
        <v>1580</v>
      </c>
      <c r="P288" s="90">
        <f t="shared" si="59"/>
        <v>1050</v>
      </c>
      <c r="Q288" s="91">
        <f t="shared" si="59"/>
        <v>530</v>
      </c>
      <c r="R288" s="108"/>
    </row>
    <row r="289" spans="1:18">
      <c r="A289" s="258"/>
      <c r="B289" s="145"/>
      <c r="C289" s="57">
        <v>45</v>
      </c>
      <c r="D289" s="58">
        <v>49</v>
      </c>
      <c r="E289" s="178" t="s">
        <v>191</v>
      </c>
      <c r="F289" s="133">
        <v>10410</v>
      </c>
      <c r="G289" s="90">
        <f t="shared" si="59"/>
        <v>9540</v>
      </c>
      <c r="H289" s="90">
        <f t="shared" si="59"/>
        <v>8680</v>
      </c>
      <c r="I289" s="90">
        <f t="shared" si="59"/>
        <v>7810</v>
      </c>
      <c r="J289" s="90">
        <f t="shared" si="59"/>
        <v>6940</v>
      </c>
      <c r="K289" s="90">
        <f t="shared" si="59"/>
        <v>6070</v>
      </c>
      <c r="L289" s="90">
        <f t="shared" si="59"/>
        <v>5210</v>
      </c>
      <c r="M289" s="90">
        <f t="shared" si="59"/>
        <v>4340</v>
      </c>
      <c r="N289" s="90">
        <f t="shared" si="59"/>
        <v>3470</v>
      </c>
      <c r="O289" s="90">
        <f t="shared" si="59"/>
        <v>2600</v>
      </c>
      <c r="P289" s="90">
        <f t="shared" si="59"/>
        <v>1740</v>
      </c>
      <c r="Q289" s="91">
        <f t="shared" si="59"/>
        <v>870</v>
      </c>
      <c r="R289" s="108"/>
    </row>
    <row r="290" spans="1:18">
      <c r="A290" s="258"/>
      <c r="B290" s="145"/>
      <c r="C290" s="57">
        <v>50</v>
      </c>
      <c r="D290" s="58">
        <v>54</v>
      </c>
      <c r="E290" s="178" t="s">
        <v>192</v>
      </c>
      <c r="F290" s="133">
        <v>15440</v>
      </c>
      <c r="G290" s="90">
        <f t="shared" si="59"/>
        <v>14150</v>
      </c>
      <c r="H290" s="90">
        <f t="shared" si="59"/>
        <v>12870</v>
      </c>
      <c r="I290" s="90">
        <f t="shared" si="59"/>
        <v>11580</v>
      </c>
      <c r="J290" s="90">
        <f t="shared" si="59"/>
        <v>10290</v>
      </c>
      <c r="K290" s="90">
        <f t="shared" si="59"/>
        <v>9010</v>
      </c>
      <c r="L290" s="90">
        <f t="shared" si="59"/>
        <v>7720</v>
      </c>
      <c r="M290" s="90">
        <f t="shared" si="59"/>
        <v>6430</v>
      </c>
      <c r="N290" s="90">
        <f t="shared" si="59"/>
        <v>5150</v>
      </c>
      <c r="O290" s="90">
        <f t="shared" si="59"/>
        <v>3860</v>
      </c>
      <c r="P290" s="90">
        <f t="shared" si="59"/>
        <v>2570</v>
      </c>
      <c r="Q290" s="91">
        <f t="shared" si="59"/>
        <v>1290</v>
      </c>
      <c r="R290" s="108"/>
    </row>
    <row r="291" spans="1:18">
      <c r="A291" s="258"/>
      <c r="B291" s="145"/>
      <c r="C291" s="57">
        <v>55</v>
      </c>
      <c r="D291" s="58">
        <v>59</v>
      </c>
      <c r="E291" s="178" t="s">
        <v>193</v>
      </c>
      <c r="F291" s="133">
        <v>24230</v>
      </c>
      <c r="G291" s="90">
        <f t="shared" si="59"/>
        <v>22210</v>
      </c>
      <c r="H291" s="90">
        <f t="shared" si="59"/>
        <v>20190</v>
      </c>
      <c r="I291" s="90">
        <f t="shared" si="59"/>
        <v>18170</v>
      </c>
      <c r="J291" s="90">
        <f t="shared" si="59"/>
        <v>16150</v>
      </c>
      <c r="K291" s="90">
        <f t="shared" si="59"/>
        <v>14130</v>
      </c>
      <c r="L291" s="90">
        <f t="shared" si="59"/>
        <v>12120</v>
      </c>
      <c r="M291" s="90">
        <f t="shared" si="59"/>
        <v>10100</v>
      </c>
      <c r="N291" s="90">
        <f t="shared" si="59"/>
        <v>8080</v>
      </c>
      <c r="O291" s="90">
        <f t="shared" si="59"/>
        <v>6060</v>
      </c>
      <c r="P291" s="90">
        <f t="shared" si="59"/>
        <v>4040</v>
      </c>
      <c r="Q291" s="91">
        <f t="shared" si="59"/>
        <v>2020</v>
      </c>
      <c r="R291" s="108"/>
    </row>
    <row r="292" spans="1:18">
      <c r="A292" s="258"/>
      <c r="B292" s="145"/>
      <c r="C292" s="57">
        <v>60</v>
      </c>
      <c r="D292" s="58">
        <v>64</v>
      </c>
      <c r="E292" s="178" t="s">
        <v>194</v>
      </c>
      <c r="F292" s="133">
        <v>38340</v>
      </c>
      <c r="G292" s="90">
        <f t="shared" si="59"/>
        <v>35150</v>
      </c>
      <c r="H292" s="90">
        <f t="shared" si="59"/>
        <v>31950</v>
      </c>
      <c r="I292" s="90">
        <f t="shared" si="59"/>
        <v>28760</v>
      </c>
      <c r="J292" s="90">
        <f t="shared" si="59"/>
        <v>25560</v>
      </c>
      <c r="K292" s="90">
        <f t="shared" si="59"/>
        <v>22370</v>
      </c>
      <c r="L292" s="90">
        <f t="shared" si="59"/>
        <v>19170</v>
      </c>
      <c r="M292" s="90">
        <f t="shared" si="59"/>
        <v>15980</v>
      </c>
      <c r="N292" s="90">
        <f t="shared" si="59"/>
        <v>12780</v>
      </c>
      <c r="O292" s="90">
        <f t="shared" si="59"/>
        <v>9590</v>
      </c>
      <c r="P292" s="90">
        <f t="shared" si="59"/>
        <v>6390</v>
      </c>
      <c r="Q292" s="91">
        <f t="shared" si="59"/>
        <v>3200</v>
      </c>
      <c r="R292" s="108"/>
    </row>
    <row r="293" spans="1:18">
      <c r="A293" s="258"/>
      <c r="B293" s="145"/>
      <c r="C293" s="57">
        <v>65</v>
      </c>
      <c r="D293" s="58">
        <v>69</v>
      </c>
      <c r="E293" s="178" t="s">
        <v>195</v>
      </c>
      <c r="F293" s="133">
        <v>56090</v>
      </c>
      <c r="G293" s="90">
        <f t="shared" si="59"/>
        <v>51420</v>
      </c>
      <c r="H293" s="90">
        <f t="shared" si="59"/>
        <v>46740</v>
      </c>
      <c r="I293" s="90">
        <f t="shared" si="59"/>
        <v>42070</v>
      </c>
      <c r="J293" s="90">
        <f t="shared" si="59"/>
        <v>37390</v>
      </c>
      <c r="K293" s="90">
        <f t="shared" si="59"/>
        <v>32720</v>
      </c>
      <c r="L293" s="90">
        <f t="shared" si="59"/>
        <v>28050</v>
      </c>
      <c r="M293" s="90">
        <f t="shared" si="59"/>
        <v>23370</v>
      </c>
      <c r="N293" s="90">
        <f t="shared" si="59"/>
        <v>18700</v>
      </c>
      <c r="O293" s="90">
        <f t="shared" si="59"/>
        <v>14020</v>
      </c>
      <c r="P293" s="90">
        <f t="shared" si="59"/>
        <v>9350</v>
      </c>
      <c r="Q293" s="91">
        <f t="shared" si="59"/>
        <v>4670</v>
      </c>
      <c r="R293" s="108"/>
    </row>
    <row r="294" spans="1:18">
      <c r="A294" s="258"/>
      <c r="B294" s="145"/>
      <c r="C294" s="57">
        <v>70</v>
      </c>
      <c r="D294" s="58">
        <v>74</v>
      </c>
      <c r="E294" s="178" t="s">
        <v>196</v>
      </c>
      <c r="F294" s="133">
        <v>75630</v>
      </c>
      <c r="G294" s="90">
        <f t="shared" si="59"/>
        <v>69330</v>
      </c>
      <c r="H294" s="90">
        <f t="shared" si="59"/>
        <v>63030</v>
      </c>
      <c r="I294" s="90">
        <f t="shared" si="59"/>
        <v>56720</v>
      </c>
      <c r="J294" s="90">
        <f t="shared" si="59"/>
        <v>50420</v>
      </c>
      <c r="K294" s="90">
        <f t="shared" si="59"/>
        <v>44120</v>
      </c>
      <c r="L294" s="90">
        <f t="shared" si="59"/>
        <v>37820</v>
      </c>
      <c r="M294" s="90">
        <f t="shared" si="59"/>
        <v>31510</v>
      </c>
      <c r="N294" s="90">
        <f t="shared" si="59"/>
        <v>25210</v>
      </c>
      <c r="O294" s="90">
        <f t="shared" si="59"/>
        <v>18910</v>
      </c>
      <c r="P294" s="90">
        <f t="shared" si="59"/>
        <v>12610</v>
      </c>
      <c r="Q294" s="91">
        <f t="shared" si="59"/>
        <v>6300</v>
      </c>
      <c r="R294" s="108"/>
    </row>
    <row r="295" spans="1:18">
      <c r="A295" s="258"/>
      <c r="B295" s="145"/>
      <c r="C295" s="57">
        <v>75</v>
      </c>
      <c r="D295" s="58">
        <v>79</v>
      </c>
      <c r="E295" s="178" t="s">
        <v>197</v>
      </c>
      <c r="F295" s="133">
        <v>100330</v>
      </c>
      <c r="G295" s="90">
        <f t="shared" si="59"/>
        <v>91970</v>
      </c>
      <c r="H295" s="90">
        <f t="shared" si="59"/>
        <v>83610</v>
      </c>
      <c r="I295" s="90">
        <f t="shared" si="59"/>
        <v>75250</v>
      </c>
      <c r="J295" s="90">
        <f t="shared" si="59"/>
        <v>66890</v>
      </c>
      <c r="K295" s="90">
        <f t="shared" si="59"/>
        <v>58530</v>
      </c>
      <c r="L295" s="90">
        <f t="shared" si="59"/>
        <v>50170</v>
      </c>
      <c r="M295" s="90">
        <f t="shared" si="59"/>
        <v>41800</v>
      </c>
      <c r="N295" s="90">
        <f t="shared" si="59"/>
        <v>33440</v>
      </c>
      <c r="O295" s="90">
        <f t="shared" si="59"/>
        <v>25080</v>
      </c>
      <c r="P295" s="90">
        <f t="shared" si="59"/>
        <v>16720</v>
      </c>
      <c r="Q295" s="91">
        <f t="shared" si="59"/>
        <v>8360</v>
      </c>
      <c r="R295" s="108"/>
    </row>
    <row r="296" spans="1:18">
      <c r="A296" s="258"/>
      <c r="B296" s="145"/>
      <c r="C296" s="57">
        <v>80</v>
      </c>
      <c r="D296" s="58">
        <v>84</v>
      </c>
      <c r="E296" s="178" t="s">
        <v>198</v>
      </c>
      <c r="F296" s="133">
        <v>138320</v>
      </c>
      <c r="G296" s="90">
        <f t="shared" si="59"/>
        <v>126790</v>
      </c>
      <c r="H296" s="90">
        <f t="shared" si="59"/>
        <v>115270</v>
      </c>
      <c r="I296" s="90">
        <f t="shared" si="59"/>
        <v>103740</v>
      </c>
      <c r="J296" s="90">
        <f t="shared" si="59"/>
        <v>92210</v>
      </c>
      <c r="K296" s="90">
        <f t="shared" si="59"/>
        <v>80690</v>
      </c>
      <c r="L296" s="90">
        <f t="shared" si="59"/>
        <v>69160</v>
      </c>
      <c r="M296" s="90">
        <f t="shared" si="59"/>
        <v>57630</v>
      </c>
      <c r="N296" s="90">
        <f t="shared" si="59"/>
        <v>46110</v>
      </c>
      <c r="O296" s="90">
        <f t="shared" si="59"/>
        <v>34580</v>
      </c>
      <c r="P296" s="90">
        <f t="shared" si="59"/>
        <v>23050</v>
      </c>
      <c r="Q296" s="91">
        <f t="shared" si="59"/>
        <v>11530</v>
      </c>
      <c r="R296" s="108"/>
    </row>
    <row r="297" spans="1:18" ht="14.25" thickBot="1">
      <c r="A297" s="259"/>
      <c r="B297" s="142"/>
      <c r="C297" s="59">
        <v>85</v>
      </c>
      <c r="D297" s="60">
        <v>89</v>
      </c>
      <c r="E297" s="169" t="s">
        <v>199</v>
      </c>
      <c r="F297" s="134">
        <v>197320</v>
      </c>
      <c r="G297" s="78">
        <f>IF(ROUNDDOWN(ROUND($F297/12*G$279,-1)/10,0),ROUND($F297/12*G$279,-1),10)</f>
        <v>180880</v>
      </c>
      <c r="H297" s="78">
        <f t="shared" ref="H297:P297" si="60">IF(ROUNDDOWN(ROUND($F297/12*H$279,-1)/10,0),ROUND($F297/12*H$279,-1),10)</f>
        <v>164430</v>
      </c>
      <c r="I297" s="78">
        <f t="shared" si="60"/>
        <v>147990</v>
      </c>
      <c r="J297" s="78">
        <f t="shared" si="60"/>
        <v>131550</v>
      </c>
      <c r="K297" s="78">
        <f t="shared" si="60"/>
        <v>115100</v>
      </c>
      <c r="L297" s="78">
        <f t="shared" si="60"/>
        <v>98660</v>
      </c>
      <c r="M297" s="78">
        <f t="shared" si="60"/>
        <v>82220</v>
      </c>
      <c r="N297" s="78">
        <f t="shared" si="60"/>
        <v>65770</v>
      </c>
      <c r="O297" s="78">
        <f t="shared" si="60"/>
        <v>49330</v>
      </c>
      <c r="P297" s="78">
        <f t="shared" si="60"/>
        <v>32890</v>
      </c>
      <c r="Q297" s="79">
        <f>IF(ROUNDDOWN(ROUND($F297/12*Q$279,-1)/10,0),ROUND($F297/12*Q$279,-1),10)</f>
        <v>16440</v>
      </c>
      <c r="R297" s="108"/>
    </row>
    <row r="298" spans="1:18">
      <c r="A298" s="107"/>
      <c r="B298" s="137"/>
      <c r="C298" s="5"/>
      <c r="D298" s="5"/>
      <c r="E298" s="157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108"/>
    </row>
    <row r="299" spans="1:18">
      <c r="A299" s="107"/>
      <c r="B299" s="137"/>
      <c r="C299" s="5"/>
      <c r="D299" s="5"/>
      <c r="E299" s="157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108"/>
    </row>
    <row r="300" spans="1:18" ht="14.25" thickBot="1">
      <c r="A300" s="107"/>
      <c r="B300" s="137"/>
      <c r="C300" s="5"/>
      <c r="D300" s="5"/>
      <c r="E300" s="157"/>
      <c r="F300" s="77" t="s">
        <v>5</v>
      </c>
      <c r="G300" s="77" t="s">
        <v>6</v>
      </c>
      <c r="H300" s="77" t="s">
        <v>7</v>
      </c>
      <c r="I300" s="77" t="s">
        <v>8</v>
      </c>
      <c r="J300" s="77" t="s">
        <v>9</v>
      </c>
      <c r="K300" s="77" t="s">
        <v>10</v>
      </c>
      <c r="L300" s="77" t="s">
        <v>11</v>
      </c>
      <c r="M300" s="77" t="s">
        <v>12</v>
      </c>
      <c r="N300" s="77" t="s">
        <v>13</v>
      </c>
      <c r="O300" s="77" t="s">
        <v>14</v>
      </c>
      <c r="P300" s="77" t="s">
        <v>15</v>
      </c>
      <c r="Q300" s="77" t="s">
        <v>16</v>
      </c>
      <c r="R300" s="108"/>
    </row>
    <row r="301" spans="1:18" ht="14.25" thickBot="1">
      <c r="A301" s="53" t="s">
        <v>20</v>
      </c>
      <c r="B301" s="143" t="s">
        <v>55</v>
      </c>
      <c r="C301" s="229" t="s">
        <v>86</v>
      </c>
      <c r="D301" s="231"/>
      <c r="E301" s="177"/>
      <c r="F301" s="54">
        <v>12</v>
      </c>
      <c r="G301" s="32">
        <v>11</v>
      </c>
      <c r="H301" s="32">
        <v>10</v>
      </c>
      <c r="I301" s="32">
        <v>9</v>
      </c>
      <c r="J301" s="32">
        <v>8</v>
      </c>
      <c r="K301" s="32">
        <v>7</v>
      </c>
      <c r="L301" s="32">
        <v>6</v>
      </c>
      <c r="M301" s="32">
        <v>5</v>
      </c>
      <c r="N301" s="32">
        <v>4</v>
      </c>
      <c r="O301" s="32">
        <v>3</v>
      </c>
      <c r="P301" s="32">
        <v>2</v>
      </c>
      <c r="Q301" s="33">
        <v>1</v>
      </c>
      <c r="R301" s="108"/>
    </row>
    <row r="302" spans="1:18">
      <c r="A302" s="258">
        <v>102</v>
      </c>
      <c r="B302" s="145"/>
      <c r="C302" s="55">
        <v>0</v>
      </c>
      <c r="D302" s="56">
        <v>4</v>
      </c>
      <c r="E302" s="178" t="s">
        <v>336</v>
      </c>
      <c r="F302" s="133">
        <v>3140</v>
      </c>
      <c r="G302" s="90">
        <f t="shared" ref="G302:Q302" si="61">IF(ROUNDDOWN(ROUND($F302/12*G$301,-1)/10,0),ROUND($F302/12*G$301,-1),10)</f>
        <v>2880</v>
      </c>
      <c r="H302" s="90">
        <f t="shared" si="61"/>
        <v>2620</v>
      </c>
      <c r="I302" s="90">
        <f t="shared" si="61"/>
        <v>2360</v>
      </c>
      <c r="J302" s="90">
        <f t="shared" si="61"/>
        <v>2090</v>
      </c>
      <c r="K302" s="90">
        <f t="shared" si="61"/>
        <v>1830</v>
      </c>
      <c r="L302" s="90">
        <f t="shared" si="61"/>
        <v>1570</v>
      </c>
      <c r="M302" s="90">
        <f t="shared" si="61"/>
        <v>1310</v>
      </c>
      <c r="N302" s="90">
        <f t="shared" si="61"/>
        <v>1050</v>
      </c>
      <c r="O302" s="90">
        <f t="shared" si="61"/>
        <v>790</v>
      </c>
      <c r="P302" s="90">
        <f t="shared" si="61"/>
        <v>520</v>
      </c>
      <c r="Q302" s="91">
        <f t="shared" si="61"/>
        <v>260</v>
      </c>
      <c r="R302" s="108"/>
    </row>
    <row r="303" spans="1:18">
      <c r="A303" s="258"/>
      <c r="B303" s="145"/>
      <c r="C303" s="55">
        <v>5</v>
      </c>
      <c r="D303" s="56">
        <v>9</v>
      </c>
      <c r="E303" s="178" t="s">
        <v>200</v>
      </c>
      <c r="F303" s="133">
        <v>1130</v>
      </c>
      <c r="G303" s="90">
        <f t="shared" ref="G303:Q318" si="62">IF(ROUNDDOWN(ROUND($F303/12*G$301,-1)/10,0),ROUND($F303/12*G$301,-1),10)</f>
        <v>1040</v>
      </c>
      <c r="H303" s="90">
        <f t="shared" si="62"/>
        <v>940</v>
      </c>
      <c r="I303" s="90">
        <f t="shared" si="62"/>
        <v>850</v>
      </c>
      <c r="J303" s="90">
        <f t="shared" si="62"/>
        <v>750</v>
      </c>
      <c r="K303" s="90">
        <f t="shared" si="62"/>
        <v>660</v>
      </c>
      <c r="L303" s="90">
        <f t="shared" si="62"/>
        <v>570</v>
      </c>
      <c r="M303" s="90">
        <f t="shared" si="62"/>
        <v>470</v>
      </c>
      <c r="N303" s="90">
        <f t="shared" si="62"/>
        <v>380</v>
      </c>
      <c r="O303" s="90">
        <f t="shared" si="62"/>
        <v>280</v>
      </c>
      <c r="P303" s="90">
        <f t="shared" si="62"/>
        <v>190</v>
      </c>
      <c r="Q303" s="91">
        <f t="shared" si="62"/>
        <v>90</v>
      </c>
      <c r="R303" s="108"/>
    </row>
    <row r="304" spans="1:18">
      <c r="A304" s="258"/>
      <c r="B304" s="145"/>
      <c r="C304" s="57">
        <v>10</v>
      </c>
      <c r="D304" s="58">
        <v>14</v>
      </c>
      <c r="E304" s="178" t="s">
        <v>201</v>
      </c>
      <c r="F304" s="133">
        <v>1040</v>
      </c>
      <c r="G304" s="90">
        <f t="shared" si="62"/>
        <v>950</v>
      </c>
      <c r="H304" s="90">
        <f t="shared" si="62"/>
        <v>870</v>
      </c>
      <c r="I304" s="90">
        <f t="shared" si="62"/>
        <v>780</v>
      </c>
      <c r="J304" s="90">
        <f t="shared" si="62"/>
        <v>690</v>
      </c>
      <c r="K304" s="90">
        <f t="shared" si="62"/>
        <v>610</v>
      </c>
      <c r="L304" s="90">
        <f t="shared" si="62"/>
        <v>520</v>
      </c>
      <c r="M304" s="90">
        <f t="shared" si="62"/>
        <v>430</v>
      </c>
      <c r="N304" s="90">
        <f t="shared" si="62"/>
        <v>350</v>
      </c>
      <c r="O304" s="90">
        <f t="shared" si="62"/>
        <v>260</v>
      </c>
      <c r="P304" s="90">
        <f t="shared" si="62"/>
        <v>170</v>
      </c>
      <c r="Q304" s="91">
        <f t="shared" si="62"/>
        <v>90</v>
      </c>
      <c r="R304" s="108"/>
    </row>
    <row r="305" spans="1:18">
      <c r="A305" s="258"/>
      <c r="B305" s="145"/>
      <c r="C305" s="57">
        <v>15</v>
      </c>
      <c r="D305" s="58">
        <v>19</v>
      </c>
      <c r="E305" s="178" t="s">
        <v>202</v>
      </c>
      <c r="F305" s="133">
        <v>2190</v>
      </c>
      <c r="G305" s="90">
        <f t="shared" si="62"/>
        <v>2010</v>
      </c>
      <c r="H305" s="90">
        <f t="shared" si="62"/>
        <v>1830</v>
      </c>
      <c r="I305" s="90">
        <f t="shared" si="62"/>
        <v>1640</v>
      </c>
      <c r="J305" s="90">
        <f t="shared" si="62"/>
        <v>1460</v>
      </c>
      <c r="K305" s="90">
        <f t="shared" si="62"/>
        <v>1280</v>
      </c>
      <c r="L305" s="90">
        <f t="shared" si="62"/>
        <v>1100</v>
      </c>
      <c r="M305" s="90">
        <f t="shared" si="62"/>
        <v>910</v>
      </c>
      <c r="N305" s="90">
        <f t="shared" si="62"/>
        <v>730</v>
      </c>
      <c r="O305" s="90">
        <f t="shared" si="62"/>
        <v>550</v>
      </c>
      <c r="P305" s="90">
        <f t="shared" si="62"/>
        <v>370</v>
      </c>
      <c r="Q305" s="91">
        <f t="shared" si="62"/>
        <v>180</v>
      </c>
      <c r="R305" s="108"/>
    </row>
    <row r="306" spans="1:18">
      <c r="A306" s="258"/>
      <c r="B306" s="145"/>
      <c r="C306" s="57">
        <v>20</v>
      </c>
      <c r="D306" s="58">
        <v>24</v>
      </c>
      <c r="E306" s="178" t="s">
        <v>203</v>
      </c>
      <c r="F306" s="133">
        <v>3650</v>
      </c>
      <c r="G306" s="90">
        <f t="shared" si="62"/>
        <v>3350</v>
      </c>
      <c r="H306" s="90">
        <f t="shared" si="62"/>
        <v>3040</v>
      </c>
      <c r="I306" s="90">
        <f t="shared" si="62"/>
        <v>2740</v>
      </c>
      <c r="J306" s="90">
        <f t="shared" si="62"/>
        <v>2430</v>
      </c>
      <c r="K306" s="90">
        <f t="shared" si="62"/>
        <v>2130</v>
      </c>
      <c r="L306" s="90">
        <f t="shared" si="62"/>
        <v>1830</v>
      </c>
      <c r="M306" s="90">
        <f t="shared" si="62"/>
        <v>1520</v>
      </c>
      <c r="N306" s="90">
        <f t="shared" si="62"/>
        <v>1220</v>
      </c>
      <c r="O306" s="90">
        <f t="shared" si="62"/>
        <v>910</v>
      </c>
      <c r="P306" s="90">
        <f t="shared" si="62"/>
        <v>610</v>
      </c>
      <c r="Q306" s="91">
        <f t="shared" si="62"/>
        <v>300</v>
      </c>
      <c r="R306" s="108"/>
    </row>
    <row r="307" spans="1:18">
      <c r="A307" s="258"/>
      <c r="B307" s="145"/>
      <c r="C307" s="57">
        <v>25</v>
      </c>
      <c r="D307" s="58">
        <v>29</v>
      </c>
      <c r="E307" s="178" t="s">
        <v>204</v>
      </c>
      <c r="F307" s="133">
        <v>5340</v>
      </c>
      <c r="G307" s="90">
        <f t="shared" si="62"/>
        <v>4900</v>
      </c>
      <c r="H307" s="90">
        <f t="shared" si="62"/>
        <v>4450</v>
      </c>
      <c r="I307" s="90">
        <f t="shared" si="62"/>
        <v>4010</v>
      </c>
      <c r="J307" s="90">
        <f t="shared" si="62"/>
        <v>3560</v>
      </c>
      <c r="K307" s="90">
        <f t="shared" si="62"/>
        <v>3120</v>
      </c>
      <c r="L307" s="90">
        <f t="shared" si="62"/>
        <v>2670</v>
      </c>
      <c r="M307" s="90">
        <f t="shared" si="62"/>
        <v>2230</v>
      </c>
      <c r="N307" s="90">
        <f t="shared" si="62"/>
        <v>1780</v>
      </c>
      <c r="O307" s="90">
        <f t="shared" si="62"/>
        <v>1340</v>
      </c>
      <c r="P307" s="90">
        <f t="shared" si="62"/>
        <v>890</v>
      </c>
      <c r="Q307" s="91">
        <f t="shared" si="62"/>
        <v>450</v>
      </c>
      <c r="R307" s="108"/>
    </row>
    <row r="308" spans="1:18">
      <c r="A308" s="258"/>
      <c r="B308" s="145" t="s">
        <v>59</v>
      </c>
      <c r="C308" s="57">
        <v>30</v>
      </c>
      <c r="D308" s="58">
        <v>34</v>
      </c>
      <c r="E308" s="178" t="s">
        <v>205</v>
      </c>
      <c r="F308" s="133">
        <v>5870</v>
      </c>
      <c r="G308" s="90">
        <f t="shared" si="62"/>
        <v>5380</v>
      </c>
      <c r="H308" s="90">
        <f t="shared" si="62"/>
        <v>4890</v>
      </c>
      <c r="I308" s="90">
        <f t="shared" si="62"/>
        <v>4400</v>
      </c>
      <c r="J308" s="90">
        <f t="shared" si="62"/>
        <v>3910</v>
      </c>
      <c r="K308" s="90">
        <f t="shared" si="62"/>
        <v>3420</v>
      </c>
      <c r="L308" s="90">
        <f t="shared" si="62"/>
        <v>2940</v>
      </c>
      <c r="M308" s="90">
        <f t="shared" si="62"/>
        <v>2450</v>
      </c>
      <c r="N308" s="90">
        <f t="shared" si="62"/>
        <v>1960</v>
      </c>
      <c r="O308" s="90">
        <f t="shared" si="62"/>
        <v>1470</v>
      </c>
      <c r="P308" s="90">
        <f t="shared" si="62"/>
        <v>980</v>
      </c>
      <c r="Q308" s="91">
        <f t="shared" si="62"/>
        <v>490</v>
      </c>
      <c r="R308" s="108"/>
    </row>
    <row r="309" spans="1:18">
      <c r="A309" s="258"/>
      <c r="B309" s="145" t="s">
        <v>60</v>
      </c>
      <c r="C309" s="57">
        <v>35</v>
      </c>
      <c r="D309" s="58">
        <v>39</v>
      </c>
      <c r="E309" s="178" t="s">
        <v>206</v>
      </c>
      <c r="F309" s="133">
        <v>5260</v>
      </c>
      <c r="G309" s="90">
        <f t="shared" si="62"/>
        <v>4820</v>
      </c>
      <c r="H309" s="90">
        <f t="shared" si="62"/>
        <v>4380</v>
      </c>
      <c r="I309" s="90">
        <f t="shared" si="62"/>
        <v>3950</v>
      </c>
      <c r="J309" s="90">
        <f t="shared" si="62"/>
        <v>3510</v>
      </c>
      <c r="K309" s="90">
        <f t="shared" si="62"/>
        <v>3070</v>
      </c>
      <c r="L309" s="90">
        <f t="shared" si="62"/>
        <v>2630</v>
      </c>
      <c r="M309" s="90">
        <f t="shared" si="62"/>
        <v>2190</v>
      </c>
      <c r="N309" s="90">
        <f t="shared" si="62"/>
        <v>1750</v>
      </c>
      <c r="O309" s="90">
        <f t="shared" si="62"/>
        <v>1320</v>
      </c>
      <c r="P309" s="90">
        <f t="shared" si="62"/>
        <v>880</v>
      </c>
      <c r="Q309" s="91">
        <f t="shared" si="62"/>
        <v>440</v>
      </c>
      <c r="R309" s="108"/>
    </row>
    <row r="310" spans="1:18">
      <c r="A310" s="258"/>
      <c r="B310" s="145" t="s">
        <v>62</v>
      </c>
      <c r="C310" s="57">
        <v>40</v>
      </c>
      <c r="D310" s="58">
        <v>44</v>
      </c>
      <c r="E310" s="178" t="s">
        <v>207</v>
      </c>
      <c r="F310" s="133">
        <v>5620</v>
      </c>
      <c r="G310" s="90">
        <f t="shared" si="62"/>
        <v>5150</v>
      </c>
      <c r="H310" s="90">
        <f t="shared" si="62"/>
        <v>4680</v>
      </c>
      <c r="I310" s="90">
        <f t="shared" si="62"/>
        <v>4220</v>
      </c>
      <c r="J310" s="90">
        <f t="shared" si="62"/>
        <v>3750</v>
      </c>
      <c r="K310" s="90">
        <f t="shared" si="62"/>
        <v>3280</v>
      </c>
      <c r="L310" s="90">
        <f t="shared" si="62"/>
        <v>2810</v>
      </c>
      <c r="M310" s="90">
        <f t="shared" si="62"/>
        <v>2340</v>
      </c>
      <c r="N310" s="90">
        <f t="shared" si="62"/>
        <v>1870</v>
      </c>
      <c r="O310" s="90">
        <f t="shared" si="62"/>
        <v>1410</v>
      </c>
      <c r="P310" s="90">
        <f t="shared" si="62"/>
        <v>940</v>
      </c>
      <c r="Q310" s="91">
        <f t="shared" si="62"/>
        <v>470</v>
      </c>
      <c r="R310" s="108"/>
    </row>
    <row r="311" spans="1:18">
      <c r="A311" s="258"/>
      <c r="B311" s="145" t="s">
        <v>61</v>
      </c>
      <c r="C311" s="57">
        <v>45</v>
      </c>
      <c r="D311" s="58">
        <v>49</v>
      </c>
      <c r="E311" s="178" t="s">
        <v>208</v>
      </c>
      <c r="F311" s="133">
        <v>6980</v>
      </c>
      <c r="G311" s="90">
        <f t="shared" si="62"/>
        <v>6400</v>
      </c>
      <c r="H311" s="90">
        <f t="shared" si="62"/>
        <v>5820</v>
      </c>
      <c r="I311" s="90">
        <f t="shared" si="62"/>
        <v>5240</v>
      </c>
      <c r="J311" s="90">
        <f t="shared" si="62"/>
        <v>4650</v>
      </c>
      <c r="K311" s="90">
        <f t="shared" si="62"/>
        <v>4070</v>
      </c>
      <c r="L311" s="90">
        <f t="shared" si="62"/>
        <v>3490</v>
      </c>
      <c r="M311" s="90">
        <f t="shared" si="62"/>
        <v>2910</v>
      </c>
      <c r="N311" s="90">
        <f t="shared" si="62"/>
        <v>2330</v>
      </c>
      <c r="O311" s="90">
        <f t="shared" si="62"/>
        <v>1750</v>
      </c>
      <c r="P311" s="90">
        <f t="shared" si="62"/>
        <v>1160</v>
      </c>
      <c r="Q311" s="91">
        <f t="shared" si="62"/>
        <v>580</v>
      </c>
      <c r="R311" s="108"/>
    </row>
    <row r="312" spans="1:18">
      <c r="A312" s="258"/>
      <c r="B312" s="145"/>
      <c r="C312" s="57">
        <v>50</v>
      </c>
      <c r="D312" s="58">
        <v>54</v>
      </c>
      <c r="E312" s="178" t="s">
        <v>209</v>
      </c>
      <c r="F312" s="133">
        <v>9320</v>
      </c>
      <c r="G312" s="90">
        <f t="shared" si="62"/>
        <v>8540</v>
      </c>
      <c r="H312" s="90">
        <f t="shared" si="62"/>
        <v>7770</v>
      </c>
      <c r="I312" s="90">
        <f t="shared" si="62"/>
        <v>6990</v>
      </c>
      <c r="J312" s="90">
        <f t="shared" si="62"/>
        <v>6210</v>
      </c>
      <c r="K312" s="90">
        <f t="shared" si="62"/>
        <v>5440</v>
      </c>
      <c r="L312" s="90">
        <f t="shared" si="62"/>
        <v>4660</v>
      </c>
      <c r="M312" s="90">
        <f t="shared" si="62"/>
        <v>3880</v>
      </c>
      <c r="N312" s="90">
        <f t="shared" si="62"/>
        <v>3110</v>
      </c>
      <c r="O312" s="90">
        <f t="shared" si="62"/>
        <v>2330</v>
      </c>
      <c r="P312" s="90">
        <f t="shared" si="62"/>
        <v>1550</v>
      </c>
      <c r="Q312" s="91">
        <f t="shared" si="62"/>
        <v>780</v>
      </c>
      <c r="R312" s="108"/>
    </row>
    <row r="313" spans="1:18">
      <c r="A313" s="258"/>
      <c r="B313" s="145"/>
      <c r="C313" s="57">
        <v>55</v>
      </c>
      <c r="D313" s="58">
        <v>59</v>
      </c>
      <c r="E313" s="178" t="s">
        <v>210</v>
      </c>
      <c r="F313" s="133">
        <v>12650</v>
      </c>
      <c r="G313" s="90">
        <f t="shared" si="62"/>
        <v>11600</v>
      </c>
      <c r="H313" s="90">
        <f t="shared" si="62"/>
        <v>10540</v>
      </c>
      <c r="I313" s="90">
        <f t="shared" si="62"/>
        <v>9490</v>
      </c>
      <c r="J313" s="90">
        <f t="shared" si="62"/>
        <v>8430</v>
      </c>
      <c r="K313" s="90">
        <f t="shared" si="62"/>
        <v>7380</v>
      </c>
      <c r="L313" s="90">
        <f t="shared" si="62"/>
        <v>6330</v>
      </c>
      <c r="M313" s="90">
        <f t="shared" si="62"/>
        <v>5270</v>
      </c>
      <c r="N313" s="90">
        <f t="shared" si="62"/>
        <v>4220</v>
      </c>
      <c r="O313" s="90">
        <f t="shared" si="62"/>
        <v>3160</v>
      </c>
      <c r="P313" s="90">
        <f t="shared" si="62"/>
        <v>2110</v>
      </c>
      <c r="Q313" s="91">
        <f t="shared" si="62"/>
        <v>1050</v>
      </c>
      <c r="R313" s="108"/>
    </row>
    <row r="314" spans="1:18">
      <c r="A314" s="258"/>
      <c r="B314" s="145"/>
      <c r="C314" s="57">
        <v>60</v>
      </c>
      <c r="D314" s="58">
        <v>64</v>
      </c>
      <c r="E314" s="178" t="s">
        <v>211</v>
      </c>
      <c r="F314" s="133">
        <v>14670</v>
      </c>
      <c r="G314" s="90">
        <f t="shared" si="62"/>
        <v>13450</v>
      </c>
      <c r="H314" s="90">
        <f t="shared" si="62"/>
        <v>12230</v>
      </c>
      <c r="I314" s="90">
        <f t="shared" si="62"/>
        <v>11000</v>
      </c>
      <c r="J314" s="90">
        <f t="shared" si="62"/>
        <v>9780</v>
      </c>
      <c r="K314" s="90">
        <f t="shared" si="62"/>
        <v>8560</v>
      </c>
      <c r="L314" s="90">
        <f t="shared" si="62"/>
        <v>7340</v>
      </c>
      <c r="M314" s="90">
        <f t="shared" si="62"/>
        <v>6110</v>
      </c>
      <c r="N314" s="90">
        <f t="shared" si="62"/>
        <v>4890</v>
      </c>
      <c r="O314" s="90">
        <f t="shared" si="62"/>
        <v>3670</v>
      </c>
      <c r="P314" s="90">
        <f t="shared" si="62"/>
        <v>2450</v>
      </c>
      <c r="Q314" s="91">
        <f t="shared" si="62"/>
        <v>1220</v>
      </c>
      <c r="R314" s="108"/>
    </row>
    <row r="315" spans="1:18">
      <c r="A315" s="258"/>
      <c r="B315" s="145"/>
      <c r="C315" s="57">
        <v>65</v>
      </c>
      <c r="D315" s="58">
        <v>69</v>
      </c>
      <c r="E315" s="178" t="s">
        <v>212</v>
      </c>
      <c r="F315" s="133">
        <v>15380</v>
      </c>
      <c r="G315" s="90">
        <f t="shared" si="62"/>
        <v>14100</v>
      </c>
      <c r="H315" s="90">
        <f t="shared" si="62"/>
        <v>12820</v>
      </c>
      <c r="I315" s="90">
        <f t="shared" si="62"/>
        <v>11540</v>
      </c>
      <c r="J315" s="90">
        <f t="shared" si="62"/>
        <v>10250</v>
      </c>
      <c r="K315" s="90">
        <f t="shared" si="62"/>
        <v>8970</v>
      </c>
      <c r="L315" s="90">
        <f t="shared" si="62"/>
        <v>7690</v>
      </c>
      <c r="M315" s="90">
        <f t="shared" si="62"/>
        <v>6410</v>
      </c>
      <c r="N315" s="90">
        <f t="shared" si="62"/>
        <v>5130</v>
      </c>
      <c r="O315" s="90">
        <f t="shared" si="62"/>
        <v>3850</v>
      </c>
      <c r="P315" s="90">
        <f t="shared" si="62"/>
        <v>2560</v>
      </c>
      <c r="Q315" s="91">
        <f t="shared" si="62"/>
        <v>1280</v>
      </c>
      <c r="R315" s="108"/>
    </row>
    <row r="316" spans="1:18">
      <c r="A316" s="258"/>
      <c r="B316" s="145"/>
      <c r="C316" s="57">
        <v>70</v>
      </c>
      <c r="D316" s="58">
        <v>74</v>
      </c>
      <c r="E316" s="178" t="s">
        <v>213</v>
      </c>
      <c r="F316" s="133">
        <v>20490</v>
      </c>
      <c r="G316" s="90">
        <f t="shared" si="62"/>
        <v>18780</v>
      </c>
      <c r="H316" s="90">
        <f t="shared" si="62"/>
        <v>17080</v>
      </c>
      <c r="I316" s="90">
        <f t="shared" si="62"/>
        <v>15370</v>
      </c>
      <c r="J316" s="90">
        <f t="shared" si="62"/>
        <v>13660</v>
      </c>
      <c r="K316" s="90">
        <f t="shared" si="62"/>
        <v>11950</v>
      </c>
      <c r="L316" s="90">
        <f t="shared" si="62"/>
        <v>10250</v>
      </c>
      <c r="M316" s="90">
        <f t="shared" si="62"/>
        <v>8540</v>
      </c>
      <c r="N316" s="90">
        <f t="shared" si="62"/>
        <v>6830</v>
      </c>
      <c r="O316" s="90">
        <f t="shared" si="62"/>
        <v>5120</v>
      </c>
      <c r="P316" s="90">
        <f t="shared" si="62"/>
        <v>3420</v>
      </c>
      <c r="Q316" s="91">
        <f>IF(ROUNDDOWN(ROUND($F316/12*Q$301,-1)/10,0),ROUND($F316/12*Q$301,-1),10)</f>
        <v>1710</v>
      </c>
      <c r="R316" s="108"/>
    </row>
    <row r="317" spans="1:18">
      <c r="A317" s="258"/>
      <c r="B317" s="145"/>
      <c r="C317" s="57">
        <v>75</v>
      </c>
      <c r="D317" s="58">
        <v>79</v>
      </c>
      <c r="E317" s="178" t="s">
        <v>214</v>
      </c>
      <c r="F317" s="133">
        <v>33010</v>
      </c>
      <c r="G317" s="90">
        <f t="shared" si="62"/>
        <v>30260</v>
      </c>
      <c r="H317" s="90">
        <f t="shared" si="62"/>
        <v>27510</v>
      </c>
      <c r="I317" s="90">
        <f t="shared" si="62"/>
        <v>24760</v>
      </c>
      <c r="J317" s="90">
        <f t="shared" si="62"/>
        <v>22010</v>
      </c>
      <c r="K317" s="90">
        <f t="shared" si="62"/>
        <v>19260</v>
      </c>
      <c r="L317" s="90">
        <f t="shared" si="62"/>
        <v>16510</v>
      </c>
      <c r="M317" s="90">
        <f t="shared" si="62"/>
        <v>13750</v>
      </c>
      <c r="N317" s="90">
        <f t="shared" si="62"/>
        <v>11000</v>
      </c>
      <c r="O317" s="90">
        <f t="shared" si="62"/>
        <v>8250</v>
      </c>
      <c r="P317" s="90">
        <f t="shared" si="62"/>
        <v>5500</v>
      </c>
      <c r="Q317" s="91">
        <f t="shared" si="62"/>
        <v>2750</v>
      </c>
      <c r="R317" s="108"/>
    </row>
    <row r="318" spans="1:18">
      <c r="A318" s="258"/>
      <c r="B318" s="145"/>
      <c r="C318" s="57">
        <v>80</v>
      </c>
      <c r="D318" s="58">
        <v>84</v>
      </c>
      <c r="E318" s="178" t="s">
        <v>215</v>
      </c>
      <c r="F318" s="133">
        <v>39660</v>
      </c>
      <c r="G318" s="90">
        <f t="shared" si="62"/>
        <v>36360</v>
      </c>
      <c r="H318" s="90">
        <f t="shared" si="62"/>
        <v>33050</v>
      </c>
      <c r="I318" s="90">
        <f t="shared" si="62"/>
        <v>29750</v>
      </c>
      <c r="J318" s="90">
        <f t="shared" si="62"/>
        <v>26440</v>
      </c>
      <c r="K318" s="90">
        <f t="shared" si="62"/>
        <v>23140</v>
      </c>
      <c r="L318" s="90">
        <f t="shared" si="62"/>
        <v>19830</v>
      </c>
      <c r="M318" s="90">
        <f t="shared" si="62"/>
        <v>16530</v>
      </c>
      <c r="N318" s="90">
        <f t="shared" si="62"/>
        <v>13220</v>
      </c>
      <c r="O318" s="90">
        <f t="shared" si="62"/>
        <v>9920</v>
      </c>
      <c r="P318" s="90">
        <f t="shared" si="62"/>
        <v>6610</v>
      </c>
      <c r="Q318" s="91">
        <f t="shared" si="62"/>
        <v>3310</v>
      </c>
      <c r="R318" s="108"/>
    </row>
    <row r="319" spans="1:18" ht="14.25" thickBot="1">
      <c r="A319" s="259"/>
      <c r="B319" s="142"/>
      <c r="C319" s="59">
        <v>85</v>
      </c>
      <c r="D319" s="60">
        <v>89</v>
      </c>
      <c r="E319" s="169" t="s">
        <v>216</v>
      </c>
      <c r="F319" s="134">
        <v>63520</v>
      </c>
      <c r="G319" s="78">
        <f>IF(ROUNDDOWN(ROUND($F319/12*G$301,-1)/10,0),ROUND($F319/12*G$301,-1),10)</f>
        <v>58230</v>
      </c>
      <c r="H319" s="78">
        <f t="shared" ref="H319:P319" si="63">IF(ROUNDDOWN(ROUND($F319/12*H$301,-1)/10,0),ROUND($F319/12*H$301,-1),10)</f>
        <v>52930</v>
      </c>
      <c r="I319" s="78">
        <f t="shared" si="63"/>
        <v>47640</v>
      </c>
      <c r="J319" s="78">
        <f t="shared" si="63"/>
        <v>42350</v>
      </c>
      <c r="K319" s="78">
        <f t="shared" si="63"/>
        <v>37050</v>
      </c>
      <c r="L319" s="78">
        <f t="shared" si="63"/>
        <v>31760</v>
      </c>
      <c r="M319" s="78">
        <f t="shared" si="63"/>
        <v>26470</v>
      </c>
      <c r="N319" s="78">
        <f t="shared" si="63"/>
        <v>21170</v>
      </c>
      <c r="O319" s="78">
        <f t="shared" si="63"/>
        <v>15880</v>
      </c>
      <c r="P319" s="78">
        <f t="shared" si="63"/>
        <v>10590</v>
      </c>
      <c r="Q319" s="79">
        <f>IF(ROUNDDOWN(ROUND($F319/12*Q$301,-1)/10,0),ROUND($F319/12*Q$301,-1),10)</f>
        <v>5290</v>
      </c>
      <c r="R319" s="108"/>
    </row>
    <row r="320" spans="1:18">
      <c r="A320" s="107"/>
      <c r="B320" s="137"/>
      <c r="C320" s="5"/>
      <c r="D320" s="5"/>
      <c r="E320" s="157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108"/>
    </row>
    <row r="321" spans="1:18" ht="14.25" thickBot="1">
      <c r="A321" s="107"/>
      <c r="B321" s="137"/>
      <c r="C321" s="5"/>
      <c r="D321" s="5"/>
      <c r="E321" s="157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108"/>
    </row>
    <row r="322" spans="1:18" ht="14.25" thickBot="1">
      <c r="A322" s="43"/>
      <c r="B322" s="141" t="s">
        <v>56</v>
      </c>
      <c r="C322" s="44" t="s">
        <v>20</v>
      </c>
      <c r="D322" s="45" t="s">
        <v>0</v>
      </c>
      <c r="E322" s="172"/>
      <c r="F322" s="46">
        <v>12</v>
      </c>
      <c r="G322" s="47">
        <v>11</v>
      </c>
      <c r="H322" s="47">
        <v>10</v>
      </c>
      <c r="I322" s="47">
        <v>9</v>
      </c>
      <c r="J322" s="47">
        <v>8</v>
      </c>
      <c r="K322" s="47">
        <v>7</v>
      </c>
      <c r="L322" s="47">
        <v>6</v>
      </c>
      <c r="M322" s="47">
        <v>5</v>
      </c>
      <c r="N322" s="47">
        <v>4</v>
      </c>
      <c r="O322" s="47">
        <v>3</v>
      </c>
      <c r="P322" s="47">
        <v>2</v>
      </c>
      <c r="Q322" s="48">
        <v>1</v>
      </c>
      <c r="R322" s="108"/>
    </row>
    <row r="323" spans="1:18" ht="14.25" thickBot="1">
      <c r="A323" s="129" t="s">
        <v>79</v>
      </c>
      <c r="B323" s="129" t="s">
        <v>75</v>
      </c>
      <c r="C323" s="49">
        <v>111</v>
      </c>
      <c r="D323" s="80" t="s">
        <v>78</v>
      </c>
      <c r="E323" s="218">
        <v>111</v>
      </c>
      <c r="F323" s="130">
        <v>360</v>
      </c>
      <c r="G323" s="81">
        <f>IF(ROUNDDOWN(ROUND($F323/12*G$322,-1)/10,0),ROUND($F323/12*G$322,-1),10)</f>
        <v>330</v>
      </c>
      <c r="H323" s="81">
        <f>IF(ROUNDDOWN(ROUND($F323/12*H$322,-1)/10,0),ROUND($F323/12*H$322,-1),10)</f>
        <v>300</v>
      </c>
      <c r="I323" s="81">
        <f t="shared" ref="I323:P323" si="64">IF(ROUNDDOWN(ROUND($F323/12*I$322,-1)/10,0),ROUND($F323/12*I$322,-1),10)</f>
        <v>270</v>
      </c>
      <c r="J323" s="81">
        <f t="shared" si="64"/>
        <v>240</v>
      </c>
      <c r="K323" s="81">
        <f t="shared" si="64"/>
        <v>210</v>
      </c>
      <c r="L323" s="81">
        <f t="shared" si="64"/>
        <v>180</v>
      </c>
      <c r="M323" s="81">
        <f t="shared" si="64"/>
        <v>150</v>
      </c>
      <c r="N323" s="81">
        <f t="shared" si="64"/>
        <v>120</v>
      </c>
      <c r="O323" s="81">
        <f t="shared" si="64"/>
        <v>90</v>
      </c>
      <c r="P323" s="81">
        <f t="shared" si="64"/>
        <v>60</v>
      </c>
      <c r="Q323" s="81">
        <f>IF(ROUNDDOWN(ROUND($F323/12*Q$322,-1)/10,0),ROUND($F323/12*Q$322,-1),10)</f>
        <v>30</v>
      </c>
      <c r="R323" s="108"/>
    </row>
    <row r="324" spans="1:18">
      <c r="A324" s="150"/>
      <c r="B324" s="136"/>
      <c r="C324" s="1"/>
      <c r="D324" s="5"/>
      <c r="E324" s="157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108"/>
    </row>
    <row r="325" spans="1:18" ht="15" thickBot="1">
      <c r="A325" s="148"/>
      <c r="B325" s="137"/>
      <c r="C325" s="5"/>
      <c r="D325" s="5"/>
      <c r="E325" s="157"/>
      <c r="F325" s="77" t="s">
        <v>5</v>
      </c>
      <c r="G325" s="77" t="s">
        <v>6</v>
      </c>
      <c r="H325" s="77" t="s">
        <v>7</v>
      </c>
      <c r="I325" s="77" t="s">
        <v>8</v>
      </c>
      <c r="J325" s="77" t="s">
        <v>9</v>
      </c>
      <c r="K325" s="77" t="s">
        <v>10</v>
      </c>
      <c r="L325" s="77" t="s">
        <v>11</v>
      </c>
      <c r="M325" s="77" t="s">
        <v>12</v>
      </c>
      <c r="N325" s="77" t="s">
        <v>13</v>
      </c>
      <c r="O325" s="77" t="s">
        <v>14</v>
      </c>
      <c r="P325" s="77" t="s">
        <v>15</v>
      </c>
      <c r="Q325" s="77" t="s">
        <v>16</v>
      </c>
      <c r="R325" s="108"/>
    </row>
    <row r="326" spans="1:18" ht="14.25" thickBot="1">
      <c r="A326" s="43"/>
      <c r="B326" s="141" t="s">
        <v>56</v>
      </c>
      <c r="C326" s="44" t="s">
        <v>20</v>
      </c>
      <c r="D326" s="45" t="s">
        <v>0</v>
      </c>
      <c r="E326" s="172"/>
      <c r="F326" s="46">
        <v>12</v>
      </c>
      <c r="G326" s="47">
        <v>11</v>
      </c>
      <c r="H326" s="47">
        <v>10</v>
      </c>
      <c r="I326" s="47">
        <v>9</v>
      </c>
      <c r="J326" s="47">
        <v>8</v>
      </c>
      <c r="K326" s="47">
        <v>7</v>
      </c>
      <c r="L326" s="47">
        <v>6</v>
      </c>
      <c r="M326" s="47">
        <v>5</v>
      </c>
      <c r="N326" s="47">
        <v>4</v>
      </c>
      <c r="O326" s="47">
        <v>3</v>
      </c>
      <c r="P326" s="47">
        <v>2</v>
      </c>
      <c r="Q326" s="48">
        <v>1</v>
      </c>
      <c r="R326" s="108"/>
    </row>
    <row r="327" spans="1:18" ht="14.25" thickBot="1">
      <c r="A327" s="260" t="s">
        <v>42</v>
      </c>
      <c r="B327" s="129" t="s">
        <v>76</v>
      </c>
      <c r="C327" s="49">
        <v>121</v>
      </c>
      <c r="D327" s="80" t="s">
        <v>77</v>
      </c>
      <c r="E327" s="173" t="s">
        <v>368</v>
      </c>
      <c r="F327" s="130">
        <v>110</v>
      </c>
      <c r="G327" s="81">
        <f>IF(ROUNDDOWN(ROUND($F327/12*G$326,-1)/10,0),ROUND($F327/12*G$326,-1),10)</f>
        <v>100</v>
      </c>
      <c r="H327" s="81">
        <f>IF(ROUNDDOWN(ROUND($F327/12*H$326,-1)/10,0),ROUND($F327/12*H$326,-1),10)</f>
        <v>90</v>
      </c>
      <c r="I327" s="81">
        <f t="shared" ref="I327:P328" si="65">IF(ROUNDDOWN(ROUND($F327/12*I$326,-1)/10,0),ROUND($F327/12*I$326,-1),10)</f>
        <v>80</v>
      </c>
      <c r="J327" s="81">
        <f t="shared" si="65"/>
        <v>70</v>
      </c>
      <c r="K327" s="81">
        <f t="shared" si="65"/>
        <v>60</v>
      </c>
      <c r="L327" s="81">
        <f t="shared" si="65"/>
        <v>60</v>
      </c>
      <c r="M327" s="81">
        <f t="shared" si="65"/>
        <v>50</v>
      </c>
      <c r="N327" s="81">
        <f t="shared" si="65"/>
        <v>40</v>
      </c>
      <c r="O327" s="81">
        <f t="shared" si="65"/>
        <v>30</v>
      </c>
      <c r="P327" s="81">
        <f t="shared" si="65"/>
        <v>20</v>
      </c>
      <c r="Q327" s="81">
        <f>IF(ROUNDDOWN(ROUND($F327/12*Q$326,-1)/10,0),ROUND($F327/12*Q$326,-1),10)</f>
        <v>10</v>
      </c>
      <c r="R327" s="108"/>
    </row>
    <row r="328" spans="1:18" ht="14.25" thickBot="1">
      <c r="A328" s="261"/>
      <c r="B328" s="129" t="s">
        <v>35</v>
      </c>
      <c r="C328" s="49">
        <v>131</v>
      </c>
      <c r="D328" s="80" t="s">
        <v>36</v>
      </c>
      <c r="E328" s="173" t="s">
        <v>369</v>
      </c>
      <c r="F328" s="130">
        <v>2100</v>
      </c>
      <c r="G328" s="81">
        <f>IF(ROUNDDOWN(ROUND($F328/12*G$326,-1)/10,0),ROUND($F328/12*G$326,-1),10)</f>
        <v>1930</v>
      </c>
      <c r="H328" s="81">
        <f>IF(ROUNDDOWN(ROUND($F328/12*H$326,-1)/10,0),ROUND($F328/12*H$326,-1),10)</f>
        <v>1750</v>
      </c>
      <c r="I328" s="81">
        <f t="shared" si="65"/>
        <v>1580</v>
      </c>
      <c r="J328" s="81">
        <f t="shared" si="65"/>
        <v>1400</v>
      </c>
      <c r="K328" s="81">
        <f t="shared" si="65"/>
        <v>1230</v>
      </c>
      <c r="L328" s="81">
        <f t="shared" si="65"/>
        <v>1050</v>
      </c>
      <c r="M328" s="81">
        <f t="shared" si="65"/>
        <v>880</v>
      </c>
      <c r="N328" s="81">
        <f t="shared" si="65"/>
        <v>700</v>
      </c>
      <c r="O328" s="81">
        <f t="shared" si="65"/>
        <v>530</v>
      </c>
      <c r="P328" s="81">
        <f t="shared" si="65"/>
        <v>350</v>
      </c>
      <c r="Q328" s="81">
        <f>IF(ROUNDDOWN(ROUND($F328/12*Q$326,-1)/10,0),ROUND($F328/12*Q$326,-1),10)</f>
        <v>180</v>
      </c>
      <c r="R328" s="108"/>
    </row>
    <row r="329" spans="1:18" ht="14.25" thickBot="1">
      <c r="A329" s="151"/>
      <c r="B329" s="154"/>
      <c r="C329" s="152"/>
      <c r="D329" s="152"/>
      <c r="E329" s="170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3"/>
    </row>
    <row r="331" spans="1:18" ht="14.25" thickBot="1"/>
    <row r="332" spans="1:18" ht="14.25" thickBot="1">
      <c r="A332" s="221" t="s">
        <v>64</v>
      </c>
      <c r="B332" s="222"/>
      <c r="C332" s="223"/>
      <c r="D332" s="146"/>
      <c r="E332" s="156"/>
      <c r="F332" s="146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7"/>
    </row>
    <row r="333" spans="1:18" ht="15" thickBot="1">
      <c r="A333" s="148"/>
      <c r="B333" s="137"/>
      <c r="C333" s="5"/>
      <c r="D333" s="5"/>
      <c r="E333" s="157"/>
      <c r="F333" s="149" t="s">
        <v>5</v>
      </c>
      <c r="G333" s="149" t="s">
        <v>6</v>
      </c>
      <c r="H333" s="149" t="s">
        <v>7</v>
      </c>
      <c r="I333" s="149" t="s">
        <v>8</v>
      </c>
      <c r="J333" s="149" t="s">
        <v>9</v>
      </c>
      <c r="K333" s="149" t="s">
        <v>10</v>
      </c>
      <c r="L333" s="149" t="s">
        <v>11</v>
      </c>
      <c r="M333" s="149" t="s">
        <v>12</v>
      </c>
      <c r="N333" s="149" t="s">
        <v>13</v>
      </c>
      <c r="O333" s="149" t="s">
        <v>14</v>
      </c>
      <c r="P333" s="149" t="s">
        <v>15</v>
      </c>
      <c r="Q333" s="149" t="s">
        <v>16</v>
      </c>
      <c r="R333" s="108"/>
    </row>
    <row r="334" spans="1:18" ht="14.25" thickBot="1">
      <c r="A334" s="30" t="s">
        <v>20</v>
      </c>
      <c r="B334" s="224" t="s">
        <v>47</v>
      </c>
      <c r="C334" s="224"/>
      <c r="D334" s="31" t="s">
        <v>0</v>
      </c>
      <c r="E334" s="179"/>
      <c r="F334" s="54">
        <v>12</v>
      </c>
      <c r="G334" s="32">
        <v>11</v>
      </c>
      <c r="H334" s="32">
        <v>10</v>
      </c>
      <c r="I334" s="32">
        <v>9</v>
      </c>
      <c r="J334" s="32">
        <v>8</v>
      </c>
      <c r="K334" s="32">
        <v>7</v>
      </c>
      <c r="L334" s="32">
        <v>6</v>
      </c>
      <c r="M334" s="32">
        <v>5</v>
      </c>
      <c r="N334" s="32">
        <v>4</v>
      </c>
      <c r="O334" s="32">
        <v>3</v>
      </c>
      <c r="P334" s="32">
        <v>2</v>
      </c>
      <c r="Q334" s="33">
        <v>1</v>
      </c>
      <c r="R334" s="108"/>
    </row>
    <row r="335" spans="1:18">
      <c r="A335" s="225" t="s">
        <v>30</v>
      </c>
      <c r="B335" s="226"/>
      <c r="C335" s="34" t="s">
        <v>1</v>
      </c>
      <c r="D335" s="35" t="s">
        <v>69</v>
      </c>
      <c r="E335" s="180"/>
      <c r="F335" s="92">
        <v>1670</v>
      </c>
      <c r="G335" s="61">
        <f>IF(ROUNDDOWN(ROUND($F335/12*G$334,-1)/10,0),ROUND($F335/12*G$334,-1),10)</f>
        <v>1530</v>
      </c>
      <c r="H335" s="61">
        <f t="shared" ref="H335:P336" si="66">IF(ROUNDDOWN(ROUND($F335/12*H$334,-1)/10,0),ROUND($F335/12*H$334,-1),10)</f>
        <v>1390</v>
      </c>
      <c r="I335" s="61">
        <f t="shared" si="66"/>
        <v>1250</v>
      </c>
      <c r="J335" s="61">
        <f t="shared" si="66"/>
        <v>1110</v>
      </c>
      <c r="K335" s="61">
        <f t="shared" si="66"/>
        <v>970</v>
      </c>
      <c r="L335" s="61">
        <f t="shared" si="66"/>
        <v>840</v>
      </c>
      <c r="M335" s="61">
        <f t="shared" si="66"/>
        <v>700</v>
      </c>
      <c r="N335" s="61">
        <f t="shared" si="66"/>
        <v>560</v>
      </c>
      <c r="O335" s="61">
        <f t="shared" si="66"/>
        <v>420</v>
      </c>
      <c r="P335" s="61">
        <f t="shared" si="66"/>
        <v>280</v>
      </c>
      <c r="Q335" s="62">
        <f>IF(ROUNDDOWN(ROUND($F335/12*Q$334,-1)/10,0),ROUND($F335/12*Q$334,-1),10)</f>
        <v>140</v>
      </c>
      <c r="R335" s="108"/>
    </row>
    <row r="336" spans="1:18">
      <c r="A336" s="225"/>
      <c r="B336" s="226"/>
      <c r="C336" s="34" t="s">
        <v>2</v>
      </c>
      <c r="D336" s="35">
        <v>2000</v>
      </c>
      <c r="E336" s="180"/>
      <c r="F336" s="93">
        <v>1360</v>
      </c>
      <c r="G336" s="63">
        <f>IF(ROUNDDOWN(ROUND($F336/12*G$334,-1)/10,0),ROUND($F336/12*G$334,-1),10)</f>
        <v>1250</v>
      </c>
      <c r="H336" s="63">
        <f t="shared" si="66"/>
        <v>1130</v>
      </c>
      <c r="I336" s="63">
        <f t="shared" si="66"/>
        <v>1020</v>
      </c>
      <c r="J336" s="63">
        <f t="shared" si="66"/>
        <v>910</v>
      </c>
      <c r="K336" s="63">
        <f t="shared" si="66"/>
        <v>790</v>
      </c>
      <c r="L336" s="63">
        <f t="shared" si="66"/>
        <v>680</v>
      </c>
      <c r="M336" s="63">
        <f t="shared" si="66"/>
        <v>570</v>
      </c>
      <c r="N336" s="63">
        <f t="shared" si="66"/>
        <v>450</v>
      </c>
      <c r="O336" s="63">
        <f t="shared" si="66"/>
        <v>340</v>
      </c>
      <c r="P336" s="63">
        <f t="shared" si="66"/>
        <v>230</v>
      </c>
      <c r="Q336" s="64">
        <f>IF(ROUNDDOWN(ROUND($F336/12*Q$334,-1)/10,0),ROUND($F336/12*Q$334,-1),10)</f>
        <v>110</v>
      </c>
      <c r="R336" s="108"/>
    </row>
    <row r="337" spans="1:18">
      <c r="A337" s="225"/>
      <c r="B337" s="226"/>
      <c r="C337" s="34" t="s">
        <v>3</v>
      </c>
      <c r="D337" s="35">
        <v>1000</v>
      </c>
      <c r="E337" s="180"/>
      <c r="F337" s="93">
        <v>3230</v>
      </c>
      <c r="G337" s="63">
        <f t="shared" ref="G337:Q353" si="67">IF(ROUNDDOWN(ROUND($F337/12*G$334,-1)/10,0),ROUND($F337/12*G$334,-1),10)</f>
        <v>2960</v>
      </c>
      <c r="H337" s="63">
        <f t="shared" si="67"/>
        <v>2690</v>
      </c>
      <c r="I337" s="63">
        <f t="shared" si="67"/>
        <v>2420</v>
      </c>
      <c r="J337" s="63">
        <f t="shared" si="67"/>
        <v>2150</v>
      </c>
      <c r="K337" s="63">
        <f t="shared" si="67"/>
        <v>1880</v>
      </c>
      <c r="L337" s="63">
        <f t="shared" si="67"/>
        <v>1620</v>
      </c>
      <c r="M337" s="63">
        <f t="shared" si="67"/>
        <v>1350</v>
      </c>
      <c r="N337" s="63">
        <f t="shared" si="67"/>
        <v>1080</v>
      </c>
      <c r="O337" s="63">
        <f t="shared" si="67"/>
        <v>810</v>
      </c>
      <c r="P337" s="63">
        <f t="shared" si="67"/>
        <v>540</v>
      </c>
      <c r="Q337" s="64">
        <f t="shared" si="67"/>
        <v>270</v>
      </c>
      <c r="R337" s="108"/>
    </row>
    <row r="338" spans="1:18">
      <c r="A338" s="225" t="s">
        <v>31</v>
      </c>
      <c r="B338" s="226"/>
      <c r="C338" s="34" t="s">
        <v>1</v>
      </c>
      <c r="D338" s="35" t="str">
        <f>D335</f>
        <v>150万</v>
      </c>
      <c r="E338" s="180"/>
      <c r="F338" s="93">
        <v>310</v>
      </c>
      <c r="G338" s="63">
        <f t="shared" si="67"/>
        <v>280</v>
      </c>
      <c r="H338" s="63">
        <f t="shared" si="67"/>
        <v>260</v>
      </c>
      <c r="I338" s="63">
        <f t="shared" si="67"/>
        <v>230</v>
      </c>
      <c r="J338" s="63">
        <f t="shared" si="67"/>
        <v>210</v>
      </c>
      <c r="K338" s="63">
        <f t="shared" si="67"/>
        <v>180</v>
      </c>
      <c r="L338" s="63">
        <f t="shared" si="67"/>
        <v>160</v>
      </c>
      <c r="M338" s="63">
        <f>IF(ROUNDDOWN(ROUND($F338/12*M$334,-1)/10,0),ROUND($F338/12*M$334,-1),10)</f>
        <v>130</v>
      </c>
      <c r="N338" s="63">
        <f t="shared" si="67"/>
        <v>100</v>
      </c>
      <c r="O338" s="63">
        <f t="shared" si="67"/>
        <v>80</v>
      </c>
      <c r="P338" s="63">
        <f t="shared" si="67"/>
        <v>50</v>
      </c>
      <c r="Q338" s="64">
        <f t="shared" si="67"/>
        <v>30</v>
      </c>
      <c r="R338" s="108"/>
    </row>
    <row r="339" spans="1:18">
      <c r="A339" s="225"/>
      <c r="B339" s="226"/>
      <c r="C339" s="34" t="s">
        <v>2</v>
      </c>
      <c r="D339" s="35">
        <v>2000</v>
      </c>
      <c r="E339" s="180"/>
      <c r="F339" s="93">
        <v>160</v>
      </c>
      <c r="G339" s="63">
        <f t="shared" si="67"/>
        <v>150</v>
      </c>
      <c r="H339" s="63">
        <f t="shared" si="67"/>
        <v>130</v>
      </c>
      <c r="I339" s="63">
        <f t="shared" si="67"/>
        <v>120</v>
      </c>
      <c r="J339" s="63">
        <f t="shared" si="67"/>
        <v>110</v>
      </c>
      <c r="K339" s="63">
        <f t="shared" si="67"/>
        <v>90</v>
      </c>
      <c r="L339" s="63">
        <f t="shared" si="67"/>
        <v>80</v>
      </c>
      <c r="M339" s="63">
        <f t="shared" si="67"/>
        <v>70</v>
      </c>
      <c r="N339" s="63">
        <f t="shared" si="67"/>
        <v>50</v>
      </c>
      <c r="O339" s="63">
        <f t="shared" si="67"/>
        <v>40</v>
      </c>
      <c r="P339" s="63">
        <f t="shared" si="67"/>
        <v>30</v>
      </c>
      <c r="Q339" s="64">
        <f t="shared" si="67"/>
        <v>10</v>
      </c>
      <c r="R339" s="108"/>
    </row>
    <row r="340" spans="1:18">
      <c r="A340" s="225"/>
      <c r="B340" s="226"/>
      <c r="C340" s="34" t="s">
        <v>3</v>
      </c>
      <c r="D340" s="35">
        <v>1000</v>
      </c>
      <c r="E340" s="180"/>
      <c r="F340" s="93">
        <v>80</v>
      </c>
      <c r="G340" s="63">
        <f t="shared" si="67"/>
        <v>70</v>
      </c>
      <c r="H340" s="63">
        <f t="shared" si="67"/>
        <v>70</v>
      </c>
      <c r="I340" s="63">
        <f t="shared" si="67"/>
        <v>60</v>
      </c>
      <c r="J340" s="63">
        <f t="shared" si="67"/>
        <v>50</v>
      </c>
      <c r="K340" s="63">
        <f t="shared" si="67"/>
        <v>50</v>
      </c>
      <c r="L340" s="63">
        <f t="shared" si="67"/>
        <v>40</v>
      </c>
      <c r="M340" s="63">
        <f t="shared" si="67"/>
        <v>30</v>
      </c>
      <c r="N340" s="63">
        <f t="shared" si="67"/>
        <v>30</v>
      </c>
      <c r="O340" s="63">
        <f t="shared" si="67"/>
        <v>20</v>
      </c>
      <c r="P340" s="63">
        <f t="shared" si="67"/>
        <v>10</v>
      </c>
      <c r="Q340" s="64">
        <f t="shared" si="67"/>
        <v>10</v>
      </c>
      <c r="R340" s="108"/>
    </row>
    <row r="341" spans="1:18">
      <c r="A341" s="225" t="s">
        <v>32</v>
      </c>
      <c r="B341" s="226"/>
      <c r="C341" s="34" t="s">
        <v>1</v>
      </c>
      <c r="D341" s="35" t="str">
        <f>D335</f>
        <v>150万</v>
      </c>
      <c r="E341" s="180"/>
      <c r="F341" s="93">
        <v>1360</v>
      </c>
      <c r="G341" s="63">
        <f t="shared" si="67"/>
        <v>1250</v>
      </c>
      <c r="H341" s="63">
        <f t="shared" si="67"/>
        <v>1130</v>
      </c>
      <c r="I341" s="63">
        <f t="shared" si="67"/>
        <v>1020</v>
      </c>
      <c r="J341" s="63">
        <f t="shared" si="67"/>
        <v>910</v>
      </c>
      <c r="K341" s="63">
        <f t="shared" si="67"/>
        <v>790</v>
      </c>
      <c r="L341" s="63">
        <f t="shared" si="67"/>
        <v>680</v>
      </c>
      <c r="M341" s="63">
        <f t="shared" si="67"/>
        <v>570</v>
      </c>
      <c r="N341" s="63">
        <f t="shared" si="67"/>
        <v>450</v>
      </c>
      <c r="O341" s="63">
        <f t="shared" si="67"/>
        <v>340</v>
      </c>
      <c r="P341" s="63">
        <f t="shared" si="67"/>
        <v>230</v>
      </c>
      <c r="Q341" s="64">
        <f t="shared" si="67"/>
        <v>110</v>
      </c>
      <c r="R341" s="108"/>
    </row>
    <row r="342" spans="1:18">
      <c r="A342" s="225"/>
      <c r="B342" s="226"/>
      <c r="C342" s="34" t="s">
        <v>2</v>
      </c>
      <c r="D342" s="35">
        <v>2000</v>
      </c>
      <c r="E342" s="180"/>
      <c r="F342" s="93">
        <v>1000</v>
      </c>
      <c r="G342" s="63">
        <f t="shared" si="67"/>
        <v>920</v>
      </c>
      <c r="H342" s="63">
        <f t="shared" si="67"/>
        <v>830</v>
      </c>
      <c r="I342" s="63">
        <f t="shared" si="67"/>
        <v>750</v>
      </c>
      <c r="J342" s="63">
        <f t="shared" si="67"/>
        <v>670</v>
      </c>
      <c r="K342" s="63">
        <f t="shared" si="67"/>
        <v>580</v>
      </c>
      <c r="L342" s="63">
        <f t="shared" si="67"/>
        <v>500</v>
      </c>
      <c r="M342" s="63">
        <f t="shared" si="67"/>
        <v>420</v>
      </c>
      <c r="N342" s="63">
        <f t="shared" si="67"/>
        <v>330</v>
      </c>
      <c r="O342" s="63">
        <f t="shared" si="67"/>
        <v>250</v>
      </c>
      <c r="P342" s="63">
        <f t="shared" si="67"/>
        <v>170</v>
      </c>
      <c r="Q342" s="64">
        <f t="shared" si="67"/>
        <v>80</v>
      </c>
      <c r="R342" s="108"/>
    </row>
    <row r="343" spans="1:18">
      <c r="A343" s="225"/>
      <c r="B343" s="226"/>
      <c r="C343" s="34" t="s">
        <v>3</v>
      </c>
      <c r="D343" s="35">
        <v>1000</v>
      </c>
      <c r="E343" s="180"/>
      <c r="F343" s="93">
        <v>2590</v>
      </c>
      <c r="G343" s="63">
        <f t="shared" si="67"/>
        <v>2370</v>
      </c>
      <c r="H343" s="63">
        <f t="shared" si="67"/>
        <v>2160</v>
      </c>
      <c r="I343" s="63">
        <f t="shared" si="67"/>
        <v>1940</v>
      </c>
      <c r="J343" s="63">
        <f t="shared" si="67"/>
        <v>1730</v>
      </c>
      <c r="K343" s="63">
        <f t="shared" si="67"/>
        <v>1510</v>
      </c>
      <c r="L343" s="63">
        <f t="shared" si="67"/>
        <v>1300</v>
      </c>
      <c r="M343" s="63">
        <f t="shared" si="67"/>
        <v>1080</v>
      </c>
      <c r="N343" s="63">
        <f t="shared" si="67"/>
        <v>860</v>
      </c>
      <c r="O343" s="63">
        <f t="shared" si="67"/>
        <v>650</v>
      </c>
      <c r="P343" s="63">
        <f t="shared" si="67"/>
        <v>430</v>
      </c>
      <c r="Q343" s="64">
        <f t="shared" si="67"/>
        <v>220</v>
      </c>
      <c r="R343" s="108"/>
    </row>
    <row r="344" spans="1:18">
      <c r="A344" s="225" t="s">
        <v>33</v>
      </c>
      <c r="B344" s="226"/>
      <c r="C344" s="34" t="s">
        <v>1</v>
      </c>
      <c r="D344" s="35" t="str">
        <f>D335</f>
        <v>150万</v>
      </c>
      <c r="E344" s="180"/>
      <c r="F344" s="93">
        <v>310</v>
      </c>
      <c r="G344" s="63">
        <f t="shared" si="67"/>
        <v>280</v>
      </c>
      <c r="H344" s="63">
        <f t="shared" si="67"/>
        <v>260</v>
      </c>
      <c r="I344" s="63">
        <f t="shared" si="67"/>
        <v>230</v>
      </c>
      <c r="J344" s="63">
        <f t="shared" si="67"/>
        <v>210</v>
      </c>
      <c r="K344" s="63">
        <f t="shared" si="67"/>
        <v>180</v>
      </c>
      <c r="L344" s="63">
        <f t="shared" si="67"/>
        <v>160</v>
      </c>
      <c r="M344" s="63">
        <f t="shared" si="67"/>
        <v>130</v>
      </c>
      <c r="N344" s="63">
        <f t="shared" si="67"/>
        <v>100</v>
      </c>
      <c r="O344" s="63">
        <f t="shared" si="67"/>
        <v>80</v>
      </c>
      <c r="P344" s="63">
        <f t="shared" si="67"/>
        <v>50</v>
      </c>
      <c r="Q344" s="64">
        <f t="shared" si="67"/>
        <v>30</v>
      </c>
      <c r="R344" s="108"/>
    </row>
    <row r="345" spans="1:18">
      <c r="A345" s="225"/>
      <c r="B345" s="226"/>
      <c r="C345" s="34" t="s">
        <v>2</v>
      </c>
      <c r="D345" s="35">
        <v>2000</v>
      </c>
      <c r="E345" s="180"/>
      <c r="F345" s="93">
        <v>160</v>
      </c>
      <c r="G345" s="63">
        <f t="shared" si="67"/>
        <v>150</v>
      </c>
      <c r="H345" s="63">
        <f t="shared" si="67"/>
        <v>130</v>
      </c>
      <c r="I345" s="63">
        <f t="shared" si="67"/>
        <v>120</v>
      </c>
      <c r="J345" s="63">
        <f t="shared" si="67"/>
        <v>110</v>
      </c>
      <c r="K345" s="63">
        <f t="shared" si="67"/>
        <v>90</v>
      </c>
      <c r="L345" s="63">
        <f t="shared" si="67"/>
        <v>80</v>
      </c>
      <c r="M345" s="63">
        <f t="shared" si="67"/>
        <v>70</v>
      </c>
      <c r="N345" s="63">
        <f t="shared" si="67"/>
        <v>50</v>
      </c>
      <c r="O345" s="63">
        <f t="shared" si="67"/>
        <v>40</v>
      </c>
      <c r="P345" s="63">
        <f t="shared" si="67"/>
        <v>30</v>
      </c>
      <c r="Q345" s="64">
        <f t="shared" si="67"/>
        <v>10</v>
      </c>
      <c r="R345" s="108"/>
    </row>
    <row r="346" spans="1:18">
      <c r="A346" s="225"/>
      <c r="B346" s="226"/>
      <c r="C346" s="34" t="s">
        <v>3</v>
      </c>
      <c r="D346" s="35">
        <v>1000</v>
      </c>
      <c r="E346" s="180"/>
      <c r="F346" s="93">
        <v>80</v>
      </c>
      <c r="G346" s="63">
        <f t="shared" si="67"/>
        <v>70</v>
      </c>
      <c r="H346" s="63">
        <f t="shared" si="67"/>
        <v>70</v>
      </c>
      <c r="I346" s="63">
        <f t="shared" si="67"/>
        <v>60</v>
      </c>
      <c r="J346" s="63">
        <f t="shared" si="67"/>
        <v>50</v>
      </c>
      <c r="K346" s="63">
        <f t="shared" si="67"/>
        <v>50</v>
      </c>
      <c r="L346" s="63">
        <f t="shared" si="67"/>
        <v>40</v>
      </c>
      <c r="M346" s="63">
        <f t="shared" si="67"/>
        <v>30</v>
      </c>
      <c r="N346" s="63">
        <f t="shared" si="67"/>
        <v>30</v>
      </c>
      <c r="O346" s="63">
        <f t="shared" si="67"/>
        <v>20</v>
      </c>
      <c r="P346" s="63">
        <f t="shared" si="67"/>
        <v>10</v>
      </c>
      <c r="Q346" s="64">
        <f t="shared" si="67"/>
        <v>10</v>
      </c>
      <c r="R346" s="108"/>
    </row>
    <row r="347" spans="1:18">
      <c r="A347" s="225" t="s">
        <v>51</v>
      </c>
      <c r="B347" s="226"/>
      <c r="C347" s="34" t="s">
        <v>1</v>
      </c>
      <c r="D347" s="35" t="str">
        <f>D335</f>
        <v>150万</v>
      </c>
      <c r="E347" s="180"/>
      <c r="F347" s="93">
        <v>2370</v>
      </c>
      <c r="G347" s="63">
        <f t="shared" si="67"/>
        <v>2170</v>
      </c>
      <c r="H347" s="63">
        <f t="shared" si="67"/>
        <v>1980</v>
      </c>
      <c r="I347" s="63">
        <f t="shared" si="67"/>
        <v>1780</v>
      </c>
      <c r="J347" s="63">
        <f t="shared" si="67"/>
        <v>1580</v>
      </c>
      <c r="K347" s="63">
        <f t="shared" si="67"/>
        <v>1380</v>
      </c>
      <c r="L347" s="63">
        <f t="shared" si="67"/>
        <v>1190</v>
      </c>
      <c r="M347" s="63">
        <f t="shared" si="67"/>
        <v>990</v>
      </c>
      <c r="N347" s="63">
        <f t="shared" si="67"/>
        <v>790</v>
      </c>
      <c r="O347" s="63">
        <f t="shared" si="67"/>
        <v>590</v>
      </c>
      <c r="P347" s="63">
        <f t="shared" si="67"/>
        <v>400</v>
      </c>
      <c r="Q347" s="64">
        <f t="shared" si="67"/>
        <v>200</v>
      </c>
      <c r="R347" s="108"/>
    </row>
    <row r="348" spans="1:18">
      <c r="A348" s="225"/>
      <c r="B348" s="226"/>
      <c r="C348" s="34" t="s">
        <v>2</v>
      </c>
      <c r="D348" s="35">
        <v>2000</v>
      </c>
      <c r="E348" s="180"/>
      <c r="F348" s="93">
        <v>2200</v>
      </c>
      <c r="G348" s="63">
        <f t="shared" si="67"/>
        <v>2020</v>
      </c>
      <c r="H348" s="63">
        <f t="shared" si="67"/>
        <v>1830</v>
      </c>
      <c r="I348" s="63">
        <f t="shared" si="67"/>
        <v>1650</v>
      </c>
      <c r="J348" s="63">
        <f t="shared" si="67"/>
        <v>1470</v>
      </c>
      <c r="K348" s="63">
        <f t="shared" si="67"/>
        <v>1280</v>
      </c>
      <c r="L348" s="63">
        <f t="shared" si="67"/>
        <v>1100</v>
      </c>
      <c r="M348" s="63">
        <f t="shared" si="67"/>
        <v>920</v>
      </c>
      <c r="N348" s="63">
        <f t="shared" si="67"/>
        <v>730</v>
      </c>
      <c r="O348" s="63">
        <f t="shared" si="67"/>
        <v>550</v>
      </c>
      <c r="P348" s="63">
        <f t="shared" si="67"/>
        <v>370</v>
      </c>
      <c r="Q348" s="64">
        <f t="shared" si="67"/>
        <v>180</v>
      </c>
      <c r="R348" s="108"/>
    </row>
    <row r="349" spans="1:18">
      <c r="A349" s="225"/>
      <c r="B349" s="226"/>
      <c r="C349" s="34" t="s">
        <v>3</v>
      </c>
      <c r="D349" s="35">
        <v>1000</v>
      </c>
      <c r="E349" s="180"/>
      <c r="F349" s="93">
        <v>4170</v>
      </c>
      <c r="G349" s="63">
        <f t="shared" si="67"/>
        <v>3820</v>
      </c>
      <c r="H349" s="63">
        <f t="shared" si="67"/>
        <v>3480</v>
      </c>
      <c r="I349" s="63">
        <f t="shared" si="67"/>
        <v>3130</v>
      </c>
      <c r="J349" s="63">
        <f t="shared" si="67"/>
        <v>2780</v>
      </c>
      <c r="K349" s="63">
        <f t="shared" si="67"/>
        <v>2430</v>
      </c>
      <c r="L349" s="63">
        <f t="shared" si="67"/>
        <v>2090</v>
      </c>
      <c r="M349" s="63">
        <f t="shared" si="67"/>
        <v>1740</v>
      </c>
      <c r="N349" s="63">
        <f t="shared" si="67"/>
        <v>1390</v>
      </c>
      <c r="O349" s="63">
        <f t="shared" si="67"/>
        <v>1040</v>
      </c>
      <c r="P349" s="63">
        <f t="shared" si="67"/>
        <v>700</v>
      </c>
      <c r="Q349" s="64">
        <f t="shared" si="67"/>
        <v>350</v>
      </c>
      <c r="R349" s="108"/>
    </row>
    <row r="350" spans="1:18">
      <c r="A350" s="225" t="s">
        <v>52</v>
      </c>
      <c r="B350" s="226"/>
      <c r="C350" s="34" t="s">
        <v>1</v>
      </c>
      <c r="D350" s="35" t="str">
        <f>D335</f>
        <v>150万</v>
      </c>
      <c r="E350" s="180"/>
      <c r="F350" s="93">
        <v>530</v>
      </c>
      <c r="G350" s="63">
        <f t="shared" si="67"/>
        <v>490</v>
      </c>
      <c r="H350" s="63">
        <f t="shared" si="67"/>
        <v>440</v>
      </c>
      <c r="I350" s="63">
        <f t="shared" si="67"/>
        <v>400</v>
      </c>
      <c r="J350" s="63">
        <f t="shared" si="67"/>
        <v>350</v>
      </c>
      <c r="K350" s="63">
        <f t="shared" si="67"/>
        <v>310</v>
      </c>
      <c r="L350" s="63">
        <f t="shared" si="67"/>
        <v>270</v>
      </c>
      <c r="M350" s="63">
        <f t="shared" si="67"/>
        <v>220</v>
      </c>
      <c r="N350" s="63">
        <f t="shared" si="67"/>
        <v>180</v>
      </c>
      <c r="O350" s="63">
        <f t="shared" si="67"/>
        <v>130</v>
      </c>
      <c r="P350" s="63">
        <f t="shared" si="67"/>
        <v>90</v>
      </c>
      <c r="Q350" s="64">
        <f t="shared" si="67"/>
        <v>40</v>
      </c>
      <c r="R350" s="108"/>
    </row>
    <row r="351" spans="1:18">
      <c r="A351" s="225"/>
      <c r="B351" s="226"/>
      <c r="C351" s="34" t="s">
        <v>2</v>
      </c>
      <c r="D351" s="35">
        <v>2000</v>
      </c>
      <c r="E351" s="180"/>
      <c r="F351" s="93">
        <v>280</v>
      </c>
      <c r="G351" s="63">
        <f t="shared" si="67"/>
        <v>260</v>
      </c>
      <c r="H351" s="63">
        <f t="shared" si="67"/>
        <v>230</v>
      </c>
      <c r="I351" s="63">
        <f t="shared" si="67"/>
        <v>210</v>
      </c>
      <c r="J351" s="63">
        <f t="shared" si="67"/>
        <v>190</v>
      </c>
      <c r="K351" s="63">
        <f t="shared" si="67"/>
        <v>160</v>
      </c>
      <c r="L351" s="63">
        <f t="shared" si="67"/>
        <v>140</v>
      </c>
      <c r="M351" s="63">
        <f t="shared" si="67"/>
        <v>120</v>
      </c>
      <c r="N351" s="63">
        <f t="shared" si="67"/>
        <v>90</v>
      </c>
      <c r="O351" s="63">
        <f t="shared" si="67"/>
        <v>70</v>
      </c>
      <c r="P351" s="63">
        <f t="shared" si="67"/>
        <v>50</v>
      </c>
      <c r="Q351" s="64">
        <f t="shared" si="67"/>
        <v>20</v>
      </c>
      <c r="R351" s="108"/>
    </row>
    <row r="352" spans="1:18">
      <c r="A352" s="225"/>
      <c r="B352" s="226"/>
      <c r="C352" s="34" t="s">
        <v>3</v>
      </c>
      <c r="D352" s="35">
        <v>1000</v>
      </c>
      <c r="E352" s="180"/>
      <c r="F352" s="93">
        <v>130</v>
      </c>
      <c r="G352" s="63">
        <f t="shared" si="67"/>
        <v>120</v>
      </c>
      <c r="H352" s="63">
        <f t="shared" si="67"/>
        <v>110</v>
      </c>
      <c r="I352" s="63">
        <f t="shared" si="67"/>
        <v>100</v>
      </c>
      <c r="J352" s="63">
        <f t="shared" si="67"/>
        <v>90</v>
      </c>
      <c r="K352" s="63">
        <f t="shared" si="67"/>
        <v>80</v>
      </c>
      <c r="L352" s="63">
        <f t="shared" si="67"/>
        <v>70</v>
      </c>
      <c r="M352" s="63">
        <f t="shared" si="67"/>
        <v>50</v>
      </c>
      <c r="N352" s="63">
        <f t="shared" si="67"/>
        <v>40</v>
      </c>
      <c r="O352" s="63">
        <f t="shared" si="67"/>
        <v>30</v>
      </c>
      <c r="P352" s="63">
        <f t="shared" si="67"/>
        <v>20</v>
      </c>
      <c r="Q352" s="64">
        <f t="shared" si="67"/>
        <v>10</v>
      </c>
      <c r="R352" s="108"/>
    </row>
    <row r="353" spans="1:18">
      <c r="A353" s="225" t="s">
        <v>34</v>
      </c>
      <c r="B353" s="226"/>
      <c r="C353" s="226"/>
      <c r="D353" s="35" t="s">
        <v>68</v>
      </c>
      <c r="E353" s="180"/>
      <c r="F353" s="93">
        <v>1150</v>
      </c>
      <c r="G353" s="63">
        <f t="shared" si="67"/>
        <v>1050</v>
      </c>
      <c r="H353" s="63">
        <f t="shared" si="67"/>
        <v>960</v>
      </c>
      <c r="I353" s="63">
        <f t="shared" si="67"/>
        <v>860</v>
      </c>
      <c r="J353" s="63">
        <f t="shared" si="67"/>
        <v>770</v>
      </c>
      <c r="K353" s="63">
        <f t="shared" si="67"/>
        <v>670</v>
      </c>
      <c r="L353" s="63">
        <f t="shared" si="67"/>
        <v>580</v>
      </c>
      <c r="M353" s="63">
        <f t="shared" si="67"/>
        <v>480</v>
      </c>
      <c r="N353" s="63">
        <f t="shared" si="67"/>
        <v>380</v>
      </c>
      <c r="O353" s="63">
        <f t="shared" si="67"/>
        <v>290</v>
      </c>
      <c r="P353" s="63">
        <f t="shared" si="67"/>
        <v>190</v>
      </c>
      <c r="Q353" s="64">
        <f t="shared" si="67"/>
        <v>100</v>
      </c>
      <c r="R353" s="108"/>
    </row>
    <row r="354" spans="1:18" ht="14.25" thickBot="1">
      <c r="A354" s="227" t="s">
        <v>35</v>
      </c>
      <c r="B354" s="228"/>
      <c r="C354" s="228"/>
      <c r="D354" s="65" t="s">
        <v>44</v>
      </c>
      <c r="E354" s="181"/>
      <c r="F354" s="94">
        <v>2100</v>
      </c>
      <c r="G354" s="66">
        <f>IF(ROUNDDOWN(ROUND($F354/12*G$334,-1)/10,0),ROUND($F354/12*G$334,-1),10)</f>
        <v>1930</v>
      </c>
      <c r="H354" s="66">
        <f t="shared" ref="H354:P354" si="68">IF(ROUNDDOWN(ROUND($F354/12*H$334,-1)/10,0),ROUND($F354/12*H$334,-1),10)</f>
        <v>1750</v>
      </c>
      <c r="I354" s="66">
        <f t="shared" si="68"/>
        <v>1580</v>
      </c>
      <c r="J354" s="66">
        <f>IF(ROUNDDOWN(ROUND($F354/12*J$334,-1)/10,0),ROUND($F354/12*J$334,-1),10)</f>
        <v>1400</v>
      </c>
      <c r="K354" s="66">
        <f t="shared" si="68"/>
        <v>1230</v>
      </c>
      <c r="L354" s="66">
        <f t="shared" si="68"/>
        <v>1050</v>
      </c>
      <c r="M354" s="66">
        <f t="shared" si="68"/>
        <v>880</v>
      </c>
      <c r="N354" s="66">
        <f t="shared" si="68"/>
        <v>700</v>
      </c>
      <c r="O354" s="66">
        <f t="shared" si="68"/>
        <v>530</v>
      </c>
      <c r="P354" s="66">
        <f t="shared" si="68"/>
        <v>350</v>
      </c>
      <c r="Q354" s="67">
        <f>IF(ROUNDDOWN(ROUND($F354/12*Q$334,-1)/10,0),ROUND($F354/12*Q$334,-1),10)</f>
        <v>180</v>
      </c>
      <c r="R354" s="108"/>
    </row>
    <row r="355" spans="1:18" ht="14.25" thickBot="1">
      <c r="A355" s="229" t="s">
        <v>4</v>
      </c>
      <c r="B355" s="230"/>
      <c r="C355" s="230"/>
      <c r="D355" s="231"/>
      <c r="E355" s="162" t="s">
        <v>221</v>
      </c>
      <c r="F355" s="95">
        <f>SUM(F335:F354)</f>
        <v>25240</v>
      </c>
      <c r="G355" s="96">
        <f t="shared" ref="G355:P355" si="69">SUM(G335:G354)</f>
        <v>23140</v>
      </c>
      <c r="H355" s="96">
        <f t="shared" si="69"/>
        <v>21030</v>
      </c>
      <c r="I355" s="96">
        <f t="shared" si="69"/>
        <v>18930</v>
      </c>
      <c r="J355" s="96">
        <f t="shared" si="69"/>
        <v>16850</v>
      </c>
      <c r="K355" s="96">
        <f t="shared" si="69"/>
        <v>14700</v>
      </c>
      <c r="L355" s="96">
        <f t="shared" si="69"/>
        <v>12670</v>
      </c>
      <c r="M355" s="96">
        <f t="shared" si="69"/>
        <v>10550</v>
      </c>
      <c r="N355" s="96">
        <f t="shared" si="69"/>
        <v>8390</v>
      </c>
      <c r="O355" s="96">
        <f t="shared" si="69"/>
        <v>6320</v>
      </c>
      <c r="P355" s="96">
        <f t="shared" si="69"/>
        <v>4230</v>
      </c>
      <c r="Q355" s="97">
        <f>SUM(Q335:Q354)</f>
        <v>2110</v>
      </c>
      <c r="R355" s="108"/>
    </row>
    <row r="356" spans="1:18">
      <c r="A356" s="150"/>
      <c r="B356" s="136"/>
      <c r="C356" s="2"/>
      <c r="D356" s="2"/>
      <c r="E356" s="15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108"/>
    </row>
    <row r="357" spans="1:18" ht="15" thickBot="1">
      <c r="A357" s="148"/>
      <c r="B357" s="137"/>
      <c r="C357" s="5"/>
      <c r="D357" s="5"/>
      <c r="E357" s="157"/>
      <c r="F357" s="149" t="s">
        <v>5</v>
      </c>
      <c r="G357" s="149" t="s">
        <v>6</v>
      </c>
      <c r="H357" s="149" t="s">
        <v>7</v>
      </c>
      <c r="I357" s="149" t="s">
        <v>8</v>
      </c>
      <c r="J357" s="149" t="s">
        <v>9</v>
      </c>
      <c r="K357" s="149" t="s">
        <v>10</v>
      </c>
      <c r="L357" s="149" t="s">
        <v>11</v>
      </c>
      <c r="M357" s="149" t="s">
        <v>12</v>
      </c>
      <c r="N357" s="149" t="s">
        <v>13</v>
      </c>
      <c r="O357" s="149" t="s">
        <v>14</v>
      </c>
      <c r="P357" s="149" t="s">
        <v>15</v>
      </c>
      <c r="Q357" s="149" t="s">
        <v>16</v>
      </c>
      <c r="R357" s="108"/>
    </row>
    <row r="358" spans="1:18" ht="14.25" thickBot="1">
      <c r="A358" s="30" t="s">
        <v>20</v>
      </c>
      <c r="B358" s="224" t="s">
        <v>48</v>
      </c>
      <c r="C358" s="224"/>
      <c r="D358" s="31" t="s">
        <v>0</v>
      </c>
      <c r="E358" s="182"/>
      <c r="F358" s="54">
        <v>12</v>
      </c>
      <c r="G358" s="32">
        <v>11</v>
      </c>
      <c r="H358" s="32">
        <v>10</v>
      </c>
      <c r="I358" s="32">
        <v>9</v>
      </c>
      <c r="J358" s="32">
        <v>8</v>
      </c>
      <c r="K358" s="32">
        <v>7</v>
      </c>
      <c r="L358" s="32">
        <v>6</v>
      </c>
      <c r="M358" s="32">
        <v>5</v>
      </c>
      <c r="N358" s="32">
        <v>4</v>
      </c>
      <c r="O358" s="32">
        <v>3</v>
      </c>
      <c r="P358" s="32">
        <v>2</v>
      </c>
      <c r="Q358" s="33">
        <v>1</v>
      </c>
      <c r="R358" s="108"/>
    </row>
    <row r="359" spans="1:18">
      <c r="A359" s="225" t="s">
        <v>30</v>
      </c>
      <c r="B359" s="226"/>
      <c r="C359" s="34" t="s">
        <v>1</v>
      </c>
      <c r="D359" s="35" t="s">
        <v>44</v>
      </c>
      <c r="E359" s="183"/>
      <c r="F359" s="92">
        <v>3330</v>
      </c>
      <c r="G359" s="61">
        <f>IF(ROUNDDOWN(ROUND($F359/12*G$358,-1)/10,0),ROUND($F359/12*G$358,-1),10)</f>
        <v>3050</v>
      </c>
      <c r="H359" s="61">
        <f t="shared" ref="H359:P360" si="70">IF(ROUNDDOWN(ROUND($F359/12*H$358,-1)/10,0),ROUND($F359/12*H$358,-1),10)</f>
        <v>2780</v>
      </c>
      <c r="I359" s="61">
        <f t="shared" si="70"/>
        <v>2500</v>
      </c>
      <c r="J359" s="61">
        <f t="shared" si="70"/>
        <v>2220</v>
      </c>
      <c r="K359" s="61">
        <f t="shared" si="70"/>
        <v>1940</v>
      </c>
      <c r="L359" s="61">
        <f t="shared" si="70"/>
        <v>1670</v>
      </c>
      <c r="M359" s="61">
        <f t="shared" si="70"/>
        <v>1390</v>
      </c>
      <c r="N359" s="61">
        <f t="shared" si="70"/>
        <v>1110</v>
      </c>
      <c r="O359" s="61">
        <f t="shared" si="70"/>
        <v>830</v>
      </c>
      <c r="P359" s="61">
        <f t="shared" si="70"/>
        <v>560</v>
      </c>
      <c r="Q359" s="62">
        <f>IF(ROUNDDOWN(ROUND($F359/12*Q$358,-1)/10,0),ROUND($F359/12*Q$358,-1),10)</f>
        <v>280</v>
      </c>
      <c r="R359" s="108"/>
    </row>
    <row r="360" spans="1:18">
      <c r="A360" s="225"/>
      <c r="B360" s="226"/>
      <c r="C360" s="34" t="s">
        <v>2</v>
      </c>
      <c r="D360" s="35">
        <v>4000</v>
      </c>
      <c r="E360" s="180"/>
      <c r="F360" s="93">
        <v>2720</v>
      </c>
      <c r="G360" s="63">
        <f>IF(ROUNDDOWN(ROUND($F360/12*G$358,-1)/10,0),ROUND($F360/12*G$358,-1),10)</f>
        <v>2490</v>
      </c>
      <c r="H360" s="63">
        <f t="shared" si="70"/>
        <v>2270</v>
      </c>
      <c r="I360" s="63">
        <f t="shared" si="70"/>
        <v>2040</v>
      </c>
      <c r="J360" s="63">
        <f t="shared" si="70"/>
        <v>1810</v>
      </c>
      <c r="K360" s="63">
        <f t="shared" si="70"/>
        <v>1590</v>
      </c>
      <c r="L360" s="63">
        <f t="shared" si="70"/>
        <v>1360</v>
      </c>
      <c r="M360" s="63">
        <f t="shared" si="70"/>
        <v>1130</v>
      </c>
      <c r="N360" s="63">
        <f t="shared" si="70"/>
        <v>910</v>
      </c>
      <c r="O360" s="63">
        <f t="shared" si="70"/>
        <v>680</v>
      </c>
      <c r="P360" s="63">
        <f t="shared" si="70"/>
        <v>450</v>
      </c>
      <c r="Q360" s="64">
        <f>IF(ROUNDDOWN(ROUND($F360/12*Q$358,-1)/10,0),ROUND($F360/12*Q$358,-1),10)</f>
        <v>230</v>
      </c>
      <c r="R360" s="108"/>
    </row>
    <row r="361" spans="1:18">
      <c r="A361" s="225"/>
      <c r="B361" s="226"/>
      <c r="C361" s="34" t="s">
        <v>3</v>
      </c>
      <c r="D361" s="35">
        <v>2000</v>
      </c>
      <c r="E361" s="180"/>
      <c r="F361" s="93">
        <v>6460</v>
      </c>
      <c r="G361" s="63">
        <f t="shared" ref="G361:Q377" si="71">IF(ROUNDDOWN(ROUND($F361/12*G$358,-1)/10,0),ROUND($F361/12*G$358,-1),10)</f>
        <v>5920</v>
      </c>
      <c r="H361" s="63">
        <f t="shared" si="71"/>
        <v>5380</v>
      </c>
      <c r="I361" s="63">
        <f t="shared" si="71"/>
        <v>4850</v>
      </c>
      <c r="J361" s="63">
        <f t="shared" si="71"/>
        <v>4310</v>
      </c>
      <c r="K361" s="63">
        <f t="shared" si="71"/>
        <v>3770</v>
      </c>
      <c r="L361" s="63">
        <f t="shared" si="71"/>
        <v>3230</v>
      </c>
      <c r="M361" s="63">
        <f t="shared" si="71"/>
        <v>2690</v>
      </c>
      <c r="N361" s="63">
        <f t="shared" si="71"/>
        <v>2150</v>
      </c>
      <c r="O361" s="63">
        <f t="shared" si="71"/>
        <v>1620</v>
      </c>
      <c r="P361" s="63">
        <f t="shared" si="71"/>
        <v>1080</v>
      </c>
      <c r="Q361" s="64">
        <f t="shared" si="71"/>
        <v>540</v>
      </c>
      <c r="R361" s="108"/>
    </row>
    <row r="362" spans="1:18">
      <c r="A362" s="225" t="s">
        <v>31</v>
      </c>
      <c r="B362" s="226"/>
      <c r="C362" s="34" t="s">
        <v>1</v>
      </c>
      <c r="D362" s="35" t="str">
        <f>D359</f>
        <v>300万</v>
      </c>
      <c r="E362" s="180"/>
      <c r="F362" s="93">
        <v>600</v>
      </c>
      <c r="G362" s="63">
        <f t="shared" si="71"/>
        <v>550</v>
      </c>
      <c r="H362" s="63">
        <f t="shared" si="71"/>
        <v>500</v>
      </c>
      <c r="I362" s="63">
        <f t="shared" si="71"/>
        <v>450</v>
      </c>
      <c r="J362" s="63">
        <f t="shared" si="71"/>
        <v>400</v>
      </c>
      <c r="K362" s="63">
        <f t="shared" si="71"/>
        <v>350</v>
      </c>
      <c r="L362" s="63">
        <f t="shared" si="71"/>
        <v>300</v>
      </c>
      <c r="M362" s="63">
        <f t="shared" si="71"/>
        <v>250</v>
      </c>
      <c r="N362" s="63">
        <f t="shared" si="71"/>
        <v>200</v>
      </c>
      <c r="O362" s="63">
        <f t="shared" si="71"/>
        <v>150</v>
      </c>
      <c r="P362" s="63">
        <f t="shared" si="71"/>
        <v>100</v>
      </c>
      <c r="Q362" s="64">
        <f t="shared" si="71"/>
        <v>50</v>
      </c>
      <c r="R362" s="108"/>
    </row>
    <row r="363" spans="1:18">
      <c r="A363" s="225"/>
      <c r="B363" s="226"/>
      <c r="C363" s="34" t="s">
        <v>2</v>
      </c>
      <c r="D363" s="35">
        <v>4000</v>
      </c>
      <c r="E363" s="180"/>
      <c r="F363" s="93">
        <v>320</v>
      </c>
      <c r="G363" s="63">
        <f t="shared" si="71"/>
        <v>290</v>
      </c>
      <c r="H363" s="63">
        <f t="shared" si="71"/>
        <v>270</v>
      </c>
      <c r="I363" s="63">
        <f t="shared" si="71"/>
        <v>240</v>
      </c>
      <c r="J363" s="63">
        <f t="shared" si="71"/>
        <v>210</v>
      </c>
      <c r="K363" s="63">
        <f t="shared" si="71"/>
        <v>190</v>
      </c>
      <c r="L363" s="63">
        <f t="shared" si="71"/>
        <v>160</v>
      </c>
      <c r="M363" s="63">
        <f t="shared" si="71"/>
        <v>130</v>
      </c>
      <c r="N363" s="63">
        <f t="shared" si="71"/>
        <v>110</v>
      </c>
      <c r="O363" s="63">
        <f t="shared" si="71"/>
        <v>80</v>
      </c>
      <c r="P363" s="63">
        <f t="shared" si="71"/>
        <v>50</v>
      </c>
      <c r="Q363" s="64">
        <f t="shared" si="71"/>
        <v>30</v>
      </c>
      <c r="R363" s="108"/>
    </row>
    <row r="364" spans="1:18">
      <c r="A364" s="225"/>
      <c r="B364" s="226"/>
      <c r="C364" s="34" t="s">
        <v>3</v>
      </c>
      <c r="D364" s="35">
        <v>2000</v>
      </c>
      <c r="E364" s="180"/>
      <c r="F364" s="93">
        <v>160</v>
      </c>
      <c r="G364" s="63">
        <f t="shared" si="71"/>
        <v>150</v>
      </c>
      <c r="H364" s="63">
        <f t="shared" si="71"/>
        <v>130</v>
      </c>
      <c r="I364" s="63">
        <f t="shared" si="71"/>
        <v>120</v>
      </c>
      <c r="J364" s="63">
        <f t="shared" si="71"/>
        <v>110</v>
      </c>
      <c r="K364" s="63">
        <f t="shared" si="71"/>
        <v>90</v>
      </c>
      <c r="L364" s="63">
        <f t="shared" si="71"/>
        <v>80</v>
      </c>
      <c r="M364" s="63">
        <f t="shared" si="71"/>
        <v>70</v>
      </c>
      <c r="N364" s="63">
        <f t="shared" si="71"/>
        <v>50</v>
      </c>
      <c r="O364" s="63">
        <f t="shared" si="71"/>
        <v>40</v>
      </c>
      <c r="P364" s="63">
        <f t="shared" si="71"/>
        <v>30</v>
      </c>
      <c r="Q364" s="64">
        <f t="shared" si="71"/>
        <v>10</v>
      </c>
      <c r="R364" s="108"/>
    </row>
    <row r="365" spans="1:18">
      <c r="A365" s="225" t="s">
        <v>32</v>
      </c>
      <c r="B365" s="226"/>
      <c r="C365" s="34" t="s">
        <v>1</v>
      </c>
      <c r="D365" s="35" t="str">
        <f>D359</f>
        <v>300万</v>
      </c>
      <c r="E365" s="180"/>
      <c r="F365" s="93">
        <v>2700</v>
      </c>
      <c r="G365" s="63">
        <f t="shared" si="71"/>
        <v>2480</v>
      </c>
      <c r="H365" s="63">
        <f t="shared" si="71"/>
        <v>2250</v>
      </c>
      <c r="I365" s="63">
        <f t="shared" si="71"/>
        <v>2030</v>
      </c>
      <c r="J365" s="63">
        <f t="shared" si="71"/>
        <v>1800</v>
      </c>
      <c r="K365" s="63">
        <f t="shared" si="71"/>
        <v>1580</v>
      </c>
      <c r="L365" s="63">
        <f t="shared" si="71"/>
        <v>1350</v>
      </c>
      <c r="M365" s="63">
        <f t="shared" si="71"/>
        <v>1130</v>
      </c>
      <c r="N365" s="63">
        <f t="shared" si="71"/>
        <v>900</v>
      </c>
      <c r="O365" s="63">
        <f t="shared" si="71"/>
        <v>680</v>
      </c>
      <c r="P365" s="63">
        <f t="shared" si="71"/>
        <v>450</v>
      </c>
      <c r="Q365" s="64">
        <f t="shared" si="71"/>
        <v>230</v>
      </c>
      <c r="R365" s="108"/>
    </row>
    <row r="366" spans="1:18">
      <c r="A366" s="225"/>
      <c r="B366" s="226"/>
      <c r="C366" s="34" t="s">
        <v>2</v>
      </c>
      <c r="D366" s="35">
        <v>4000</v>
      </c>
      <c r="E366" s="180"/>
      <c r="F366" s="93">
        <v>2000</v>
      </c>
      <c r="G366" s="63">
        <f t="shared" si="71"/>
        <v>1830</v>
      </c>
      <c r="H366" s="63">
        <f t="shared" si="71"/>
        <v>1670</v>
      </c>
      <c r="I366" s="63">
        <f t="shared" si="71"/>
        <v>1500</v>
      </c>
      <c r="J366" s="63">
        <f t="shared" si="71"/>
        <v>1330</v>
      </c>
      <c r="K366" s="63">
        <f t="shared" si="71"/>
        <v>1170</v>
      </c>
      <c r="L366" s="63">
        <f t="shared" si="71"/>
        <v>1000</v>
      </c>
      <c r="M366" s="63">
        <f t="shared" si="71"/>
        <v>830</v>
      </c>
      <c r="N366" s="63">
        <f t="shared" si="71"/>
        <v>670</v>
      </c>
      <c r="O366" s="63">
        <f t="shared" si="71"/>
        <v>500</v>
      </c>
      <c r="P366" s="63">
        <f t="shared" si="71"/>
        <v>330</v>
      </c>
      <c r="Q366" s="64">
        <f t="shared" si="71"/>
        <v>170</v>
      </c>
      <c r="R366" s="108"/>
    </row>
    <row r="367" spans="1:18">
      <c r="A367" s="225"/>
      <c r="B367" s="226"/>
      <c r="C367" s="34" t="s">
        <v>3</v>
      </c>
      <c r="D367" s="35">
        <v>2000</v>
      </c>
      <c r="E367" s="180"/>
      <c r="F367" s="93">
        <v>5180</v>
      </c>
      <c r="G367" s="63">
        <f t="shared" si="71"/>
        <v>4750</v>
      </c>
      <c r="H367" s="63">
        <f t="shared" si="71"/>
        <v>4320</v>
      </c>
      <c r="I367" s="63">
        <f t="shared" si="71"/>
        <v>3890</v>
      </c>
      <c r="J367" s="63">
        <f t="shared" si="71"/>
        <v>3450</v>
      </c>
      <c r="K367" s="63">
        <f t="shared" si="71"/>
        <v>3020</v>
      </c>
      <c r="L367" s="63">
        <f t="shared" si="71"/>
        <v>2590</v>
      </c>
      <c r="M367" s="63">
        <f t="shared" si="71"/>
        <v>2160</v>
      </c>
      <c r="N367" s="63">
        <f t="shared" si="71"/>
        <v>1730</v>
      </c>
      <c r="O367" s="63">
        <f t="shared" si="71"/>
        <v>1300</v>
      </c>
      <c r="P367" s="63">
        <f t="shared" si="71"/>
        <v>860</v>
      </c>
      <c r="Q367" s="64">
        <f t="shared" si="71"/>
        <v>430</v>
      </c>
      <c r="R367" s="108"/>
    </row>
    <row r="368" spans="1:18">
      <c r="A368" s="225" t="s">
        <v>33</v>
      </c>
      <c r="B368" s="226"/>
      <c r="C368" s="34" t="s">
        <v>1</v>
      </c>
      <c r="D368" s="35" t="str">
        <f>D359</f>
        <v>300万</v>
      </c>
      <c r="E368" s="180"/>
      <c r="F368" s="93">
        <v>600</v>
      </c>
      <c r="G368" s="63">
        <f t="shared" si="71"/>
        <v>550</v>
      </c>
      <c r="H368" s="63">
        <f t="shared" si="71"/>
        <v>500</v>
      </c>
      <c r="I368" s="63">
        <f t="shared" si="71"/>
        <v>450</v>
      </c>
      <c r="J368" s="63">
        <f t="shared" si="71"/>
        <v>400</v>
      </c>
      <c r="K368" s="63">
        <f t="shared" si="71"/>
        <v>350</v>
      </c>
      <c r="L368" s="63">
        <f t="shared" si="71"/>
        <v>300</v>
      </c>
      <c r="M368" s="63">
        <f t="shared" si="71"/>
        <v>250</v>
      </c>
      <c r="N368" s="63">
        <f t="shared" si="71"/>
        <v>200</v>
      </c>
      <c r="O368" s="63">
        <f t="shared" si="71"/>
        <v>150</v>
      </c>
      <c r="P368" s="63">
        <f t="shared" si="71"/>
        <v>100</v>
      </c>
      <c r="Q368" s="64">
        <f t="shared" si="71"/>
        <v>50</v>
      </c>
      <c r="R368" s="108"/>
    </row>
    <row r="369" spans="1:18">
      <c r="A369" s="225"/>
      <c r="B369" s="226"/>
      <c r="C369" s="34" t="s">
        <v>2</v>
      </c>
      <c r="D369" s="35">
        <v>4000</v>
      </c>
      <c r="E369" s="180"/>
      <c r="F369" s="93">
        <v>320</v>
      </c>
      <c r="G369" s="63">
        <f t="shared" si="71"/>
        <v>290</v>
      </c>
      <c r="H369" s="63">
        <f t="shared" si="71"/>
        <v>270</v>
      </c>
      <c r="I369" s="63">
        <f t="shared" si="71"/>
        <v>240</v>
      </c>
      <c r="J369" s="63">
        <f t="shared" si="71"/>
        <v>210</v>
      </c>
      <c r="K369" s="63">
        <f t="shared" si="71"/>
        <v>190</v>
      </c>
      <c r="L369" s="63">
        <f t="shared" si="71"/>
        <v>160</v>
      </c>
      <c r="M369" s="63">
        <f t="shared" si="71"/>
        <v>130</v>
      </c>
      <c r="N369" s="63">
        <f t="shared" si="71"/>
        <v>110</v>
      </c>
      <c r="O369" s="63">
        <f t="shared" si="71"/>
        <v>80</v>
      </c>
      <c r="P369" s="63">
        <f t="shared" si="71"/>
        <v>50</v>
      </c>
      <c r="Q369" s="64">
        <f t="shared" si="71"/>
        <v>30</v>
      </c>
      <c r="R369" s="108"/>
    </row>
    <row r="370" spans="1:18">
      <c r="A370" s="225"/>
      <c r="B370" s="226"/>
      <c r="C370" s="34" t="s">
        <v>3</v>
      </c>
      <c r="D370" s="35">
        <v>2000</v>
      </c>
      <c r="E370" s="180"/>
      <c r="F370" s="93">
        <v>160</v>
      </c>
      <c r="G370" s="63">
        <f t="shared" si="71"/>
        <v>150</v>
      </c>
      <c r="H370" s="63">
        <f t="shared" si="71"/>
        <v>130</v>
      </c>
      <c r="I370" s="63">
        <f t="shared" si="71"/>
        <v>120</v>
      </c>
      <c r="J370" s="63">
        <f t="shared" si="71"/>
        <v>110</v>
      </c>
      <c r="K370" s="63">
        <f t="shared" si="71"/>
        <v>90</v>
      </c>
      <c r="L370" s="63">
        <f t="shared" si="71"/>
        <v>80</v>
      </c>
      <c r="M370" s="63">
        <f t="shared" si="71"/>
        <v>70</v>
      </c>
      <c r="N370" s="63">
        <f t="shared" si="71"/>
        <v>50</v>
      </c>
      <c r="O370" s="63">
        <f t="shared" si="71"/>
        <v>40</v>
      </c>
      <c r="P370" s="63">
        <f t="shared" si="71"/>
        <v>30</v>
      </c>
      <c r="Q370" s="64">
        <f t="shared" si="71"/>
        <v>10</v>
      </c>
      <c r="R370" s="108"/>
    </row>
    <row r="371" spans="1:18">
      <c r="A371" s="225" t="s">
        <v>51</v>
      </c>
      <c r="B371" s="226"/>
      <c r="C371" s="34" t="s">
        <v>1</v>
      </c>
      <c r="D371" s="35" t="str">
        <f>D359</f>
        <v>300万</v>
      </c>
      <c r="E371" s="180"/>
      <c r="F371" s="93">
        <v>4740</v>
      </c>
      <c r="G371" s="63">
        <f t="shared" si="71"/>
        <v>4350</v>
      </c>
      <c r="H371" s="63">
        <f t="shared" si="71"/>
        <v>3950</v>
      </c>
      <c r="I371" s="63">
        <f t="shared" si="71"/>
        <v>3560</v>
      </c>
      <c r="J371" s="63">
        <f t="shared" si="71"/>
        <v>3160</v>
      </c>
      <c r="K371" s="63">
        <f t="shared" si="71"/>
        <v>2770</v>
      </c>
      <c r="L371" s="63">
        <f t="shared" si="71"/>
        <v>2370</v>
      </c>
      <c r="M371" s="63">
        <f t="shared" si="71"/>
        <v>1980</v>
      </c>
      <c r="N371" s="63">
        <f t="shared" si="71"/>
        <v>1580</v>
      </c>
      <c r="O371" s="63">
        <f t="shared" si="71"/>
        <v>1190</v>
      </c>
      <c r="P371" s="63">
        <f t="shared" si="71"/>
        <v>790</v>
      </c>
      <c r="Q371" s="64">
        <f t="shared" si="71"/>
        <v>400</v>
      </c>
      <c r="R371" s="108"/>
    </row>
    <row r="372" spans="1:18">
      <c r="A372" s="225"/>
      <c r="B372" s="226"/>
      <c r="C372" s="34" t="s">
        <v>2</v>
      </c>
      <c r="D372" s="35">
        <v>4000</v>
      </c>
      <c r="E372" s="180"/>
      <c r="F372" s="93">
        <v>4400</v>
      </c>
      <c r="G372" s="63">
        <f t="shared" si="71"/>
        <v>4030</v>
      </c>
      <c r="H372" s="63">
        <f t="shared" si="71"/>
        <v>3670</v>
      </c>
      <c r="I372" s="63">
        <f t="shared" si="71"/>
        <v>3300</v>
      </c>
      <c r="J372" s="63">
        <f t="shared" si="71"/>
        <v>2930</v>
      </c>
      <c r="K372" s="63">
        <f t="shared" si="71"/>
        <v>2570</v>
      </c>
      <c r="L372" s="63">
        <f t="shared" si="71"/>
        <v>2200</v>
      </c>
      <c r="M372" s="63">
        <f t="shared" si="71"/>
        <v>1830</v>
      </c>
      <c r="N372" s="63">
        <f t="shared" si="71"/>
        <v>1470</v>
      </c>
      <c r="O372" s="63">
        <f t="shared" si="71"/>
        <v>1100</v>
      </c>
      <c r="P372" s="63">
        <f t="shared" si="71"/>
        <v>730</v>
      </c>
      <c r="Q372" s="64">
        <f t="shared" si="71"/>
        <v>370</v>
      </c>
      <c r="R372" s="108"/>
    </row>
    <row r="373" spans="1:18">
      <c r="A373" s="225"/>
      <c r="B373" s="226"/>
      <c r="C373" s="34" t="s">
        <v>3</v>
      </c>
      <c r="D373" s="35">
        <v>2000</v>
      </c>
      <c r="E373" s="180"/>
      <c r="F373" s="93">
        <v>8340</v>
      </c>
      <c r="G373" s="63">
        <f t="shared" si="71"/>
        <v>7650</v>
      </c>
      <c r="H373" s="63">
        <f t="shared" si="71"/>
        <v>6950</v>
      </c>
      <c r="I373" s="63">
        <f t="shared" si="71"/>
        <v>6260</v>
      </c>
      <c r="J373" s="63">
        <f t="shared" si="71"/>
        <v>5560</v>
      </c>
      <c r="K373" s="63">
        <f t="shared" si="71"/>
        <v>4870</v>
      </c>
      <c r="L373" s="63">
        <f t="shared" si="71"/>
        <v>4170</v>
      </c>
      <c r="M373" s="63">
        <f t="shared" si="71"/>
        <v>3480</v>
      </c>
      <c r="N373" s="63">
        <f t="shared" si="71"/>
        <v>2780</v>
      </c>
      <c r="O373" s="63">
        <f t="shared" si="71"/>
        <v>2090</v>
      </c>
      <c r="P373" s="63">
        <f t="shared" si="71"/>
        <v>1390</v>
      </c>
      <c r="Q373" s="64">
        <f t="shared" si="71"/>
        <v>700</v>
      </c>
      <c r="R373" s="108"/>
    </row>
    <row r="374" spans="1:18">
      <c r="A374" s="225" t="s">
        <v>52</v>
      </c>
      <c r="B374" s="226"/>
      <c r="C374" s="34" t="s">
        <v>1</v>
      </c>
      <c r="D374" s="35" t="str">
        <f>D359</f>
        <v>300万</v>
      </c>
      <c r="E374" s="180"/>
      <c r="F374" s="93">
        <v>1050</v>
      </c>
      <c r="G374" s="63">
        <f t="shared" si="71"/>
        <v>960</v>
      </c>
      <c r="H374" s="63">
        <f t="shared" si="71"/>
        <v>880</v>
      </c>
      <c r="I374" s="63">
        <f t="shared" si="71"/>
        <v>790</v>
      </c>
      <c r="J374" s="63">
        <f t="shared" si="71"/>
        <v>700</v>
      </c>
      <c r="K374" s="63">
        <f t="shared" si="71"/>
        <v>610</v>
      </c>
      <c r="L374" s="63">
        <f t="shared" si="71"/>
        <v>530</v>
      </c>
      <c r="M374" s="63">
        <f t="shared" si="71"/>
        <v>440</v>
      </c>
      <c r="N374" s="63">
        <f t="shared" si="71"/>
        <v>350</v>
      </c>
      <c r="O374" s="63">
        <f t="shared" si="71"/>
        <v>260</v>
      </c>
      <c r="P374" s="63">
        <f t="shared" si="71"/>
        <v>180</v>
      </c>
      <c r="Q374" s="64">
        <f t="shared" si="71"/>
        <v>90</v>
      </c>
      <c r="R374" s="108"/>
    </row>
    <row r="375" spans="1:18">
      <c r="A375" s="225"/>
      <c r="B375" s="226"/>
      <c r="C375" s="34" t="s">
        <v>2</v>
      </c>
      <c r="D375" s="35">
        <v>4000</v>
      </c>
      <c r="E375" s="180"/>
      <c r="F375" s="93">
        <v>560</v>
      </c>
      <c r="G375" s="63">
        <f t="shared" si="71"/>
        <v>510</v>
      </c>
      <c r="H375" s="63">
        <f t="shared" si="71"/>
        <v>470</v>
      </c>
      <c r="I375" s="63">
        <f t="shared" si="71"/>
        <v>420</v>
      </c>
      <c r="J375" s="63">
        <f t="shared" si="71"/>
        <v>370</v>
      </c>
      <c r="K375" s="63">
        <f t="shared" si="71"/>
        <v>330</v>
      </c>
      <c r="L375" s="63">
        <f t="shared" si="71"/>
        <v>280</v>
      </c>
      <c r="M375" s="63">
        <f t="shared" si="71"/>
        <v>230</v>
      </c>
      <c r="N375" s="63">
        <f t="shared" si="71"/>
        <v>190</v>
      </c>
      <c r="O375" s="63">
        <f t="shared" si="71"/>
        <v>140</v>
      </c>
      <c r="P375" s="63">
        <f t="shared" si="71"/>
        <v>90</v>
      </c>
      <c r="Q375" s="64">
        <f t="shared" si="71"/>
        <v>50</v>
      </c>
      <c r="R375" s="108"/>
    </row>
    <row r="376" spans="1:18">
      <c r="A376" s="225"/>
      <c r="B376" s="226"/>
      <c r="C376" s="34" t="s">
        <v>3</v>
      </c>
      <c r="D376" s="35">
        <v>2000</v>
      </c>
      <c r="E376" s="180"/>
      <c r="F376" s="93">
        <v>260</v>
      </c>
      <c r="G376" s="63">
        <f t="shared" si="71"/>
        <v>240</v>
      </c>
      <c r="H376" s="63">
        <f t="shared" si="71"/>
        <v>220</v>
      </c>
      <c r="I376" s="63">
        <f t="shared" si="71"/>
        <v>200</v>
      </c>
      <c r="J376" s="63">
        <f t="shared" si="71"/>
        <v>170</v>
      </c>
      <c r="K376" s="63">
        <f t="shared" si="71"/>
        <v>150</v>
      </c>
      <c r="L376" s="63">
        <f t="shared" si="71"/>
        <v>130</v>
      </c>
      <c r="M376" s="63">
        <f t="shared" si="71"/>
        <v>110</v>
      </c>
      <c r="N376" s="63">
        <f t="shared" si="71"/>
        <v>90</v>
      </c>
      <c r="O376" s="63">
        <f t="shared" si="71"/>
        <v>70</v>
      </c>
      <c r="P376" s="63">
        <f t="shared" si="71"/>
        <v>40</v>
      </c>
      <c r="Q376" s="64">
        <f t="shared" si="71"/>
        <v>20</v>
      </c>
      <c r="R376" s="108"/>
    </row>
    <row r="377" spans="1:18">
      <c r="A377" s="225" t="s">
        <v>34</v>
      </c>
      <c r="B377" s="226"/>
      <c r="C377" s="226"/>
      <c r="D377" s="35" t="s">
        <v>68</v>
      </c>
      <c r="E377" s="180"/>
      <c r="F377" s="93">
        <v>1150</v>
      </c>
      <c r="G377" s="63">
        <f t="shared" si="71"/>
        <v>1050</v>
      </c>
      <c r="H377" s="63">
        <f t="shared" si="71"/>
        <v>960</v>
      </c>
      <c r="I377" s="63">
        <f t="shared" si="71"/>
        <v>860</v>
      </c>
      <c r="J377" s="63">
        <f t="shared" si="71"/>
        <v>770</v>
      </c>
      <c r="K377" s="63">
        <f t="shared" si="71"/>
        <v>670</v>
      </c>
      <c r="L377" s="63">
        <f t="shared" si="71"/>
        <v>580</v>
      </c>
      <c r="M377" s="63">
        <f t="shared" si="71"/>
        <v>480</v>
      </c>
      <c r="N377" s="63">
        <f t="shared" si="71"/>
        <v>380</v>
      </c>
      <c r="O377" s="63">
        <f t="shared" si="71"/>
        <v>290</v>
      </c>
      <c r="P377" s="63">
        <f t="shared" si="71"/>
        <v>190</v>
      </c>
      <c r="Q377" s="64">
        <f t="shared" si="71"/>
        <v>100</v>
      </c>
      <c r="R377" s="108"/>
    </row>
    <row r="378" spans="1:18" ht="14.25" thickBot="1">
      <c r="A378" s="227" t="s">
        <v>35</v>
      </c>
      <c r="B378" s="228"/>
      <c r="C378" s="228"/>
      <c r="D378" s="65" t="s">
        <v>44</v>
      </c>
      <c r="E378" s="181"/>
      <c r="F378" s="94">
        <v>2100</v>
      </c>
      <c r="G378" s="66">
        <f>IF(ROUNDDOWN(ROUND($F378/12*G$358,-1)/10,0),ROUND($F378/12*G$358,-1),10)</f>
        <v>1930</v>
      </c>
      <c r="H378" s="66">
        <f t="shared" ref="H378:P378" si="72">IF(ROUNDDOWN(ROUND($F378/12*H$358,-1)/10,0),ROUND($F378/12*H$358,-1),10)</f>
        <v>1750</v>
      </c>
      <c r="I378" s="66">
        <f t="shared" si="72"/>
        <v>1580</v>
      </c>
      <c r="J378" s="66">
        <f t="shared" si="72"/>
        <v>1400</v>
      </c>
      <c r="K378" s="66">
        <f t="shared" si="72"/>
        <v>1230</v>
      </c>
      <c r="L378" s="66">
        <f t="shared" si="72"/>
        <v>1050</v>
      </c>
      <c r="M378" s="66">
        <f t="shared" si="72"/>
        <v>880</v>
      </c>
      <c r="N378" s="66">
        <f t="shared" si="72"/>
        <v>700</v>
      </c>
      <c r="O378" s="66">
        <f t="shared" si="72"/>
        <v>530</v>
      </c>
      <c r="P378" s="66">
        <f t="shared" si="72"/>
        <v>350</v>
      </c>
      <c r="Q378" s="67">
        <f>IF(ROUNDDOWN(ROUND($F378/12*Q$358,-1)/10,0),ROUND($F378/12*Q$358,-1),10)</f>
        <v>180</v>
      </c>
      <c r="R378" s="108"/>
    </row>
    <row r="379" spans="1:18" ht="14.25" thickBot="1">
      <c r="A379" s="229" t="s">
        <v>4</v>
      </c>
      <c r="B379" s="230"/>
      <c r="C379" s="230"/>
      <c r="D379" s="231"/>
      <c r="E379" s="162" t="s">
        <v>222</v>
      </c>
      <c r="F379" s="95">
        <f>SUM(F359:F378)</f>
        <v>47150</v>
      </c>
      <c r="G379" s="96">
        <f t="shared" ref="G379:P379" si="73">SUM(G359:G378)</f>
        <v>43220</v>
      </c>
      <c r="H379" s="96">
        <f t="shared" si="73"/>
        <v>39320</v>
      </c>
      <c r="I379" s="96">
        <f t="shared" si="73"/>
        <v>35400</v>
      </c>
      <c r="J379" s="96">
        <f t="shared" si="73"/>
        <v>31420</v>
      </c>
      <c r="K379" s="96">
        <f t="shared" si="73"/>
        <v>27530</v>
      </c>
      <c r="L379" s="96">
        <f t="shared" si="73"/>
        <v>23590</v>
      </c>
      <c r="M379" s="96">
        <f t="shared" si="73"/>
        <v>19660</v>
      </c>
      <c r="N379" s="96">
        <f t="shared" si="73"/>
        <v>15730</v>
      </c>
      <c r="O379" s="96">
        <f t="shared" si="73"/>
        <v>11820</v>
      </c>
      <c r="P379" s="96">
        <f t="shared" si="73"/>
        <v>7850</v>
      </c>
      <c r="Q379" s="97">
        <f>SUM(Q359:Q378)</f>
        <v>3970</v>
      </c>
      <c r="R379" s="108"/>
    </row>
    <row r="380" spans="1:18">
      <c r="A380" s="107"/>
      <c r="B380" s="137"/>
      <c r="C380" s="5"/>
      <c r="D380" s="5"/>
      <c r="E380" s="157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108"/>
    </row>
    <row r="381" spans="1:18" ht="15" thickBot="1">
      <c r="A381" s="148"/>
      <c r="B381" s="137"/>
      <c r="C381" s="5"/>
      <c r="D381" s="5"/>
      <c r="E381" s="157"/>
      <c r="F381" s="149" t="s">
        <v>5</v>
      </c>
      <c r="G381" s="149" t="s">
        <v>6</v>
      </c>
      <c r="H381" s="149" t="s">
        <v>7</v>
      </c>
      <c r="I381" s="149" t="s">
        <v>8</v>
      </c>
      <c r="J381" s="149" t="s">
        <v>9</v>
      </c>
      <c r="K381" s="149" t="s">
        <v>10</v>
      </c>
      <c r="L381" s="149" t="s">
        <v>11</v>
      </c>
      <c r="M381" s="149" t="s">
        <v>12</v>
      </c>
      <c r="N381" s="149" t="s">
        <v>13</v>
      </c>
      <c r="O381" s="149" t="s">
        <v>14</v>
      </c>
      <c r="P381" s="149" t="s">
        <v>15</v>
      </c>
      <c r="Q381" s="149" t="s">
        <v>16</v>
      </c>
      <c r="R381" s="108"/>
    </row>
    <row r="382" spans="1:18" ht="14.25" thickBot="1">
      <c r="A382" s="30" t="s">
        <v>20</v>
      </c>
      <c r="B382" s="224" t="s">
        <v>49</v>
      </c>
      <c r="C382" s="224"/>
      <c r="D382" s="31" t="s">
        <v>0</v>
      </c>
      <c r="E382" s="172"/>
      <c r="F382" s="54">
        <v>12</v>
      </c>
      <c r="G382" s="32">
        <v>11</v>
      </c>
      <c r="H382" s="32">
        <v>10</v>
      </c>
      <c r="I382" s="32">
        <v>9</v>
      </c>
      <c r="J382" s="32">
        <v>8</v>
      </c>
      <c r="K382" s="32">
        <v>7</v>
      </c>
      <c r="L382" s="32">
        <v>6</v>
      </c>
      <c r="M382" s="32">
        <v>5</v>
      </c>
      <c r="N382" s="32">
        <v>4</v>
      </c>
      <c r="O382" s="32">
        <v>3</v>
      </c>
      <c r="P382" s="32">
        <v>2</v>
      </c>
      <c r="Q382" s="33">
        <v>1</v>
      </c>
      <c r="R382" s="108"/>
    </row>
    <row r="383" spans="1:18">
      <c r="A383" s="225" t="s">
        <v>30</v>
      </c>
      <c r="B383" s="226"/>
      <c r="C383" s="34" t="s">
        <v>1</v>
      </c>
      <c r="D383" s="35" t="s">
        <v>70</v>
      </c>
      <c r="E383" s="184"/>
      <c r="F383" s="92">
        <v>5550</v>
      </c>
      <c r="G383" s="61">
        <f>IF(ROUNDDOWN(ROUND($F383/12*G$382,-1)/10,0),ROUND($F383/12*G$382,-1),10)</f>
        <v>5090</v>
      </c>
      <c r="H383" s="61">
        <f t="shared" ref="H383:P384" si="74">IF(ROUNDDOWN(ROUND($F383/12*H$382,-1)/10,0),ROUND($F383/12*H$382,-1),10)</f>
        <v>4630</v>
      </c>
      <c r="I383" s="61">
        <f t="shared" si="74"/>
        <v>4160</v>
      </c>
      <c r="J383" s="61">
        <f t="shared" si="74"/>
        <v>3700</v>
      </c>
      <c r="K383" s="61">
        <f t="shared" si="74"/>
        <v>3240</v>
      </c>
      <c r="L383" s="61">
        <f t="shared" si="74"/>
        <v>2780</v>
      </c>
      <c r="M383" s="61">
        <f t="shared" si="74"/>
        <v>2310</v>
      </c>
      <c r="N383" s="61">
        <f t="shared" si="74"/>
        <v>1850</v>
      </c>
      <c r="O383" s="61">
        <f t="shared" si="74"/>
        <v>1390</v>
      </c>
      <c r="P383" s="61">
        <f t="shared" si="74"/>
        <v>930</v>
      </c>
      <c r="Q383" s="62">
        <f>IF(ROUNDDOWN(ROUND($F383/12*Q$382,-1)/10,0),ROUND($F383/12*Q$382,-1),10)</f>
        <v>460</v>
      </c>
      <c r="R383" s="108"/>
    </row>
    <row r="384" spans="1:18">
      <c r="A384" s="225"/>
      <c r="B384" s="226"/>
      <c r="C384" s="34" t="s">
        <v>2</v>
      </c>
      <c r="D384" s="35">
        <v>5000</v>
      </c>
      <c r="E384" s="180"/>
      <c r="F384" s="93">
        <v>3400</v>
      </c>
      <c r="G384" s="63">
        <f>IF(ROUNDDOWN(ROUND($F384/12*G$382,-1)/10,0),ROUND($F384/12*G$382,-1),10)</f>
        <v>3120</v>
      </c>
      <c r="H384" s="63">
        <f t="shared" si="74"/>
        <v>2830</v>
      </c>
      <c r="I384" s="63">
        <f t="shared" si="74"/>
        <v>2550</v>
      </c>
      <c r="J384" s="63">
        <f t="shared" si="74"/>
        <v>2270</v>
      </c>
      <c r="K384" s="63">
        <f t="shared" si="74"/>
        <v>1980</v>
      </c>
      <c r="L384" s="63">
        <f t="shared" si="74"/>
        <v>1700</v>
      </c>
      <c r="M384" s="63">
        <f t="shared" si="74"/>
        <v>1420</v>
      </c>
      <c r="N384" s="63">
        <f t="shared" si="74"/>
        <v>1130</v>
      </c>
      <c r="O384" s="63">
        <f t="shared" si="74"/>
        <v>850</v>
      </c>
      <c r="P384" s="63">
        <f t="shared" si="74"/>
        <v>570</v>
      </c>
      <c r="Q384" s="64">
        <f>IF(ROUNDDOWN(ROUND($F384/12*Q$382,-1)/10,0),ROUND($F384/12*Q$382,-1),10)</f>
        <v>280</v>
      </c>
      <c r="R384" s="108"/>
    </row>
    <row r="385" spans="1:18">
      <c r="A385" s="225"/>
      <c r="B385" s="226"/>
      <c r="C385" s="34" t="s">
        <v>3</v>
      </c>
      <c r="D385" s="35">
        <v>3000</v>
      </c>
      <c r="E385" s="180"/>
      <c r="F385" s="93">
        <v>9690</v>
      </c>
      <c r="G385" s="63">
        <f t="shared" ref="G385:Q401" si="75">IF(ROUNDDOWN(ROUND($F385/12*G$382,-1)/10,0),ROUND($F385/12*G$382,-1),10)</f>
        <v>8880</v>
      </c>
      <c r="H385" s="63">
        <f t="shared" si="75"/>
        <v>8080</v>
      </c>
      <c r="I385" s="63">
        <f t="shared" si="75"/>
        <v>7270</v>
      </c>
      <c r="J385" s="63">
        <f t="shared" si="75"/>
        <v>6460</v>
      </c>
      <c r="K385" s="63">
        <f t="shared" si="75"/>
        <v>5650</v>
      </c>
      <c r="L385" s="63">
        <f t="shared" si="75"/>
        <v>4850</v>
      </c>
      <c r="M385" s="63">
        <f t="shared" si="75"/>
        <v>4040</v>
      </c>
      <c r="N385" s="63">
        <f t="shared" si="75"/>
        <v>3230</v>
      </c>
      <c r="O385" s="63">
        <f t="shared" si="75"/>
        <v>2420</v>
      </c>
      <c r="P385" s="63">
        <f t="shared" si="75"/>
        <v>1620</v>
      </c>
      <c r="Q385" s="64">
        <f t="shared" si="75"/>
        <v>810</v>
      </c>
      <c r="R385" s="108"/>
    </row>
    <row r="386" spans="1:18">
      <c r="A386" s="225" t="s">
        <v>31</v>
      </c>
      <c r="B386" s="226"/>
      <c r="C386" s="34" t="s">
        <v>1</v>
      </c>
      <c r="D386" s="35" t="str">
        <f>D383</f>
        <v>500万</v>
      </c>
      <c r="E386" s="180"/>
      <c r="F386" s="93">
        <v>1000</v>
      </c>
      <c r="G386" s="63">
        <f t="shared" si="75"/>
        <v>920</v>
      </c>
      <c r="H386" s="63">
        <f t="shared" si="75"/>
        <v>830</v>
      </c>
      <c r="I386" s="63">
        <f t="shared" si="75"/>
        <v>750</v>
      </c>
      <c r="J386" s="63">
        <f t="shared" si="75"/>
        <v>670</v>
      </c>
      <c r="K386" s="63">
        <f t="shared" si="75"/>
        <v>580</v>
      </c>
      <c r="L386" s="63">
        <f t="shared" si="75"/>
        <v>500</v>
      </c>
      <c r="M386" s="63">
        <f t="shared" si="75"/>
        <v>420</v>
      </c>
      <c r="N386" s="63">
        <f t="shared" si="75"/>
        <v>330</v>
      </c>
      <c r="O386" s="63">
        <f t="shared" si="75"/>
        <v>250</v>
      </c>
      <c r="P386" s="63">
        <f t="shared" si="75"/>
        <v>170</v>
      </c>
      <c r="Q386" s="64">
        <f t="shared" si="75"/>
        <v>80</v>
      </c>
      <c r="R386" s="108"/>
    </row>
    <row r="387" spans="1:18">
      <c r="A387" s="225"/>
      <c r="B387" s="226"/>
      <c r="C387" s="34" t="s">
        <v>2</v>
      </c>
      <c r="D387" s="35">
        <v>5000</v>
      </c>
      <c r="E387" s="180"/>
      <c r="F387" s="93">
        <v>400</v>
      </c>
      <c r="G387" s="63">
        <f t="shared" si="75"/>
        <v>370</v>
      </c>
      <c r="H387" s="63">
        <f t="shared" si="75"/>
        <v>330</v>
      </c>
      <c r="I387" s="63">
        <f t="shared" si="75"/>
        <v>300</v>
      </c>
      <c r="J387" s="63">
        <f t="shared" si="75"/>
        <v>270</v>
      </c>
      <c r="K387" s="63">
        <f t="shared" si="75"/>
        <v>230</v>
      </c>
      <c r="L387" s="63">
        <f t="shared" si="75"/>
        <v>200</v>
      </c>
      <c r="M387" s="63">
        <f t="shared" si="75"/>
        <v>170</v>
      </c>
      <c r="N387" s="63">
        <f t="shared" si="75"/>
        <v>130</v>
      </c>
      <c r="O387" s="63">
        <f t="shared" si="75"/>
        <v>100</v>
      </c>
      <c r="P387" s="63">
        <f t="shared" si="75"/>
        <v>70</v>
      </c>
      <c r="Q387" s="64">
        <f t="shared" si="75"/>
        <v>30</v>
      </c>
      <c r="R387" s="108"/>
    </row>
    <row r="388" spans="1:18">
      <c r="A388" s="225"/>
      <c r="B388" s="226"/>
      <c r="C388" s="34" t="s">
        <v>3</v>
      </c>
      <c r="D388" s="35">
        <v>3000</v>
      </c>
      <c r="E388" s="180"/>
      <c r="F388" s="93">
        <v>240</v>
      </c>
      <c r="G388" s="63">
        <f t="shared" si="75"/>
        <v>220</v>
      </c>
      <c r="H388" s="63">
        <f t="shared" si="75"/>
        <v>200</v>
      </c>
      <c r="I388" s="63">
        <f t="shared" si="75"/>
        <v>180</v>
      </c>
      <c r="J388" s="63">
        <f t="shared" si="75"/>
        <v>160</v>
      </c>
      <c r="K388" s="63">
        <f t="shared" si="75"/>
        <v>140</v>
      </c>
      <c r="L388" s="63">
        <f t="shared" si="75"/>
        <v>120</v>
      </c>
      <c r="M388" s="63">
        <f t="shared" si="75"/>
        <v>100</v>
      </c>
      <c r="N388" s="63">
        <f t="shared" si="75"/>
        <v>80</v>
      </c>
      <c r="O388" s="63">
        <f t="shared" si="75"/>
        <v>60</v>
      </c>
      <c r="P388" s="63">
        <f t="shared" si="75"/>
        <v>40</v>
      </c>
      <c r="Q388" s="64">
        <f t="shared" si="75"/>
        <v>20</v>
      </c>
      <c r="R388" s="108"/>
    </row>
    <row r="389" spans="1:18">
      <c r="A389" s="225" t="s">
        <v>32</v>
      </c>
      <c r="B389" s="226"/>
      <c r="C389" s="34" t="s">
        <v>1</v>
      </c>
      <c r="D389" s="35" t="str">
        <f>D383</f>
        <v>500万</v>
      </c>
      <c r="E389" s="180"/>
      <c r="F389" s="93">
        <v>4500</v>
      </c>
      <c r="G389" s="63">
        <f t="shared" si="75"/>
        <v>4130</v>
      </c>
      <c r="H389" s="63">
        <f t="shared" si="75"/>
        <v>3750</v>
      </c>
      <c r="I389" s="63">
        <f t="shared" si="75"/>
        <v>3380</v>
      </c>
      <c r="J389" s="63">
        <f t="shared" si="75"/>
        <v>3000</v>
      </c>
      <c r="K389" s="63">
        <f t="shared" si="75"/>
        <v>2630</v>
      </c>
      <c r="L389" s="63">
        <f t="shared" si="75"/>
        <v>2250</v>
      </c>
      <c r="M389" s="63">
        <f t="shared" si="75"/>
        <v>1880</v>
      </c>
      <c r="N389" s="63">
        <f t="shared" si="75"/>
        <v>1500</v>
      </c>
      <c r="O389" s="63">
        <f t="shared" si="75"/>
        <v>1130</v>
      </c>
      <c r="P389" s="63">
        <f t="shared" si="75"/>
        <v>750</v>
      </c>
      <c r="Q389" s="64">
        <f t="shared" si="75"/>
        <v>380</v>
      </c>
      <c r="R389" s="108"/>
    </row>
    <row r="390" spans="1:18">
      <c r="A390" s="225"/>
      <c r="B390" s="226"/>
      <c r="C390" s="34" t="s">
        <v>2</v>
      </c>
      <c r="D390" s="35">
        <v>5000</v>
      </c>
      <c r="E390" s="180"/>
      <c r="F390" s="93">
        <v>2500</v>
      </c>
      <c r="G390" s="63">
        <f t="shared" si="75"/>
        <v>2290</v>
      </c>
      <c r="H390" s="63">
        <f t="shared" si="75"/>
        <v>2080</v>
      </c>
      <c r="I390" s="63">
        <f t="shared" si="75"/>
        <v>1880</v>
      </c>
      <c r="J390" s="63">
        <f t="shared" si="75"/>
        <v>1670</v>
      </c>
      <c r="K390" s="63">
        <f t="shared" si="75"/>
        <v>1460</v>
      </c>
      <c r="L390" s="63">
        <f t="shared" si="75"/>
        <v>1250</v>
      </c>
      <c r="M390" s="63">
        <f t="shared" si="75"/>
        <v>1040</v>
      </c>
      <c r="N390" s="63">
        <f t="shared" si="75"/>
        <v>830</v>
      </c>
      <c r="O390" s="63">
        <f t="shared" si="75"/>
        <v>630</v>
      </c>
      <c r="P390" s="63">
        <f t="shared" si="75"/>
        <v>420</v>
      </c>
      <c r="Q390" s="64">
        <f t="shared" si="75"/>
        <v>210</v>
      </c>
      <c r="R390" s="108"/>
    </row>
    <row r="391" spans="1:18">
      <c r="A391" s="225"/>
      <c r="B391" s="226"/>
      <c r="C391" s="34" t="s">
        <v>3</v>
      </c>
      <c r="D391" s="35">
        <v>3000</v>
      </c>
      <c r="E391" s="180"/>
      <c r="F391" s="93">
        <v>7770</v>
      </c>
      <c r="G391" s="63">
        <f t="shared" si="75"/>
        <v>7120</v>
      </c>
      <c r="H391" s="63">
        <f t="shared" si="75"/>
        <v>6480</v>
      </c>
      <c r="I391" s="63">
        <f t="shared" si="75"/>
        <v>5830</v>
      </c>
      <c r="J391" s="63">
        <f t="shared" si="75"/>
        <v>5180</v>
      </c>
      <c r="K391" s="63">
        <f t="shared" si="75"/>
        <v>4530</v>
      </c>
      <c r="L391" s="63">
        <f t="shared" si="75"/>
        <v>3890</v>
      </c>
      <c r="M391" s="63">
        <f t="shared" si="75"/>
        <v>3240</v>
      </c>
      <c r="N391" s="63">
        <f t="shared" si="75"/>
        <v>2590</v>
      </c>
      <c r="O391" s="63">
        <f t="shared" si="75"/>
        <v>1940</v>
      </c>
      <c r="P391" s="63">
        <f t="shared" si="75"/>
        <v>1300</v>
      </c>
      <c r="Q391" s="64">
        <f t="shared" si="75"/>
        <v>650</v>
      </c>
      <c r="R391" s="108"/>
    </row>
    <row r="392" spans="1:18">
      <c r="A392" s="225" t="s">
        <v>33</v>
      </c>
      <c r="B392" s="226"/>
      <c r="C392" s="34" t="s">
        <v>1</v>
      </c>
      <c r="D392" s="35" t="str">
        <f>D383</f>
        <v>500万</v>
      </c>
      <c r="E392" s="180"/>
      <c r="F392" s="93">
        <v>1000</v>
      </c>
      <c r="G392" s="63">
        <f t="shared" si="75"/>
        <v>920</v>
      </c>
      <c r="H392" s="63">
        <f t="shared" si="75"/>
        <v>830</v>
      </c>
      <c r="I392" s="63">
        <f t="shared" si="75"/>
        <v>750</v>
      </c>
      <c r="J392" s="63">
        <f t="shared" si="75"/>
        <v>670</v>
      </c>
      <c r="K392" s="63">
        <f t="shared" si="75"/>
        <v>580</v>
      </c>
      <c r="L392" s="63">
        <f t="shared" si="75"/>
        <v>500</v>
      </c>
      <c r="M392" s="63">
        <f t="shared" si="75"/>
        <v>420</v>
      </c>
      <c r="N392" s="63">
        <f t="shared" si="75"/>
        <v>330</v>
      </c>
      <c r="O392" s="63">
        <f t="shared" si="75"/>
        <v>250</v>
      </c>
      <c r="P392" s="63">
        <f t="shared" si="75"/>
        <v>170</v>
      </c>
      <c r="Q392" s="64">
        <f t="shared" si="75"/>
        <v>80</v>
      </c>
      <c r="R392" s="108"/>
    </row>
    <row r="393" spans="1:18">
      <c r="A393" s="225"/>
      <c r="B393" s="226"/>
      <c r="C393" s="34" t="s">
        <v>2</v>
      </c>
      <c r="D393" s="35">
        <v>5000</v>
      </c>
      <c r="E393" s="180"/>
      <c r="F393" s="93">
        <v>400</v>
      </c>
      <c r="G393" s="63">
        <f t="shared" si="75"/>
        <v>370</v>
      </c>
      <c r="H393" s="63">
        <f t="shared" si="75"/>
        <v>330</v>
      </c>
      <c r="I393" s="63">
        <f t="shared" si="75"/>
        <v>300</v>
      </c>
      <c r="J393" s="63">
        <f t="shared" si="75"/>
        <v>270</v>
      </c>
      <c r="K393" s="63">
        <f t="shared" si="75"/>
        <v>230</v>
      </c>
      <c r="L393" s="63">
        <f t="shared" si="75"/>
        <v>200</v>
      </c>
      <c r="M393" s="63">
        <f t="shared" si="75"/>
        <v>170</v>
      </c>
      <c r="N393" s="63">
        <f t="shared" si="75"/>
        <v>130</v>
      </c>
      <c r="O393" s="63">
        <f t="shared" si="75"/>
        <v>100</v>
      </c>
      <c r="P393" s="63">
        <f t="shared" si="75"/>
        <v>70</v>
      </c>
      <c r="Q393" s="64">
        <f t="shared" si="75"/>
        <v>30</v>
      </c>
      <c r="R393" s="108"/>
    </row>
    <row r="394" spans="1:18">
      <c r="A394" s="225"/>
      <c r="B394" s="226"/>
      <c r="C394" s="34" t="s">
        <v>3</v>
      </c>
      <c r="D394" s="35">
        <v>3000</v>
      </c>
      <c r="E394" s="180"/>
      <c r="F394" s="93">
        <v>240</v>
      </c>
      <c r="G394" s="63">
        <f t="shared" si="75"/>
        <v>220</v>
      </c>
      <c r="H394" s="63">
        <f t="shared" si="75"/>
        <v>200</v>
      </c>
      <c r="I394" s="63">
        <f t="shared" si="75"/>
        <v>180</v>
      </c>
      <c r="J394" s="63">
        <f t="shared" si="75"/>
        <v>160</v>
      </c>
      <c r="K394" s="63">
        <f t="shared" si="75"/>
        <v>140</v>
      </c>
      <c r="L394" s="63">
        <f t="shared" si="75"/>
        <v>120</v>
      </c>
      <c r="M394" s="63">
        <f t="shared" si="75"/>
        <v>100</v>
      </c>
      <c r="N394" s="63">
        <f t="shared" si="75"/>
        <v>80</v>
      </c>
      <c r="O394" s="63">
        <f t="shared" si="75"/>
        <v>60</v>
      </c>
      <c r="P394" s="63">
        <f t="shared" si="75"/>
        <v>40</v>
      </c>
      <c r="Q394" s="64">
        <f t="shared" si="75"/>
        <v>20</v>
      </c>
      <c r="R394" s="108"/>
    </row>
    <row r="395" spans="1:18">
      <c r="A395" s="225" t="s">
        <v>51</v>
      </c>
      <c r="B395" s="226"/>
      <c r="C395" s="34" t="s">
        <v>1</v>
      </c>
      <c r="D395" s="35" t="str">
        <f>D383</f>
        <v>500万</v>
      </c>
      <c r="E395" s="180"/>
      <c r="F395" s="93">
        <v>7900</v>
      </c>
      <c r="G395" s="63">
        <f t="shared" si="75"/>
        <v>7240</v>
      </c>
      <c r="H395" s="63">
        <f t="shared" si="75"/>
        <v>6580</v>
      </c>
      <c r="I395" s="63">
        <f t="shared" si="75"/>
        <v>5930</v>
      </c>
      <c r="J395" s="63">
        <f t="shared" si="75"/>
        <v>5270</v>
      </c>
      <c r="K395" s="63">
        <f t="shared" si="75"/>
        <v>4610</v>
      </c>
      <c r="L395" s="63">
        <f t="shared" si="75"/>
        <v>3950</v>
      </c>
      <c r="M395" s="63">
        <f t="shared" si="75"/>
        <v>3290</v>
      </c>
      <c r="N395" s="63">
        <f t="shared" si="75"/>
        <v>2630</v>
      </c>
      <c r="O395" s="63">
        <f t="shared" si="75"/>
        <v>1980</v>
      </c>
      <c r="P395" s="63">
        <f t="shared" si="75"/>
        <v>1320</v>
      </c>
      <c r="Q395" s="64">
        <f t="shared" si="75"/>
        <v>660</v>
      </c>
      <c r="R395" s="108"/>
    </row>
    <row r="396" spans="1:18">
      <c r="A396" s="225"/>
      <c r="B396" s="226"/>
      <c r="C396" s="34" t="s">
        <v>2</v>
      </c>
      <c r="D396" s="35">
        <v>5000</v>
      </c>
      <c r="E396" s="180"/>
      <c r="F396" s="93">
        <v>5500</v>
      </c>
      <c r="G396" s="63">
        <f t="shared" si="75"/>
        <v>5040</v>
      </c>
      <c r="H396" s="63">
        <f t="shared" si="75"/>
        <v>4580</v>
      </c>
      <c r="I396" s="63">
        <f t="shared" si="75"/>
        <v>4130</v>
      </c>
      <c r="J396" s="63">
        <f t="shared" si="75"/>
        <v>3670</v>
      </c>
      <c r="K396" s="63">
        <f t="shared" si="75"/>
        <v>3210</v>
      </c>
      <c r="L396" s="63">
        <f t="shared" si="75"/>
        <v>2750</v>
      </c>
      <c r="M396" s="63">
        <f t="shared" si="75"/>
        <v>2290</v>
      </c>
      <c r="N396" s="63">
        <f t="shared" si="75"/>
        <v>1830</v>
      </c>
      <c r="O396" s="63">
        <f t="shared" si="75"/>
        <v>1380</v>
      </c>
      <c r="P396" s="63">
        <f t="shared" si="75"/>
        <v>920</v>
      </c>
      <c r="Q396" s="64">
        <f t="shared" si="75"/>
        <v>460</v>
      </c>
      <c r="R396" s="108"/>
    </row>
    <row r="397" spans="1:18">
      <c r="A397" s="225"/>
      <c r="B397" s="226"/>
      <c r="C397" s="34" t="s">
        <v>3</v>
      </c>
      <c r="D397" s="35">
        <v>3000</v>
      </c>
      <c r="E397" s="180"/>
      <c r="F397" s="93">
        <v>12510</v>
      </c>
      <c r="G397" s="63">
        <f t="shared" si="75"/>
        <v>11470</v>
      </c>
      <c r="H397" s="63">
        <f t="shared" si="75"/>
        <v>10430</v>
      </c>
      <c r="I397" s="63">
        <f t="shared" si="75"/>
        <v>9380</v>
      </c>
      <c r="J397" s="63">
        <f t="shared" si="75"/>
        <v>8340</v>
      </c>
      <c r="K397" s="63">
        <f t="shared" si="75"/>
        <v>7300</v>
      </c>
      <c r="L397" s="63">
        <f t="shared" si="75"/>
        <v>6260</v>
      </c>
      <c r="M397" s="63">
        <f t="shared" si="75"/>
        <v>5210</v>
      </c>
      <c r="N397" s="63">
        <f t="shared" si="75"/>
        <v>4170</v>
      </c>
      <c r="O397" s="63">
        <f t="shared" si="75"/>
        <v>3130</v>
      </c>
      <c r="P397" s="63">
        <f t="shared" si="75"/>
        <v>2090</v>
      </c>
      <c r="Q397" s="64">
        <f t="shared" si="75"/>
        <v>1040</v>
      </c>
      <c r="R397" s="108"/>
    </row>
    <row r="398" spans="1:18">
      <c r="A398" s="225" t="s">
        <v>52</v>
      </c>
      <c r="B398" s="226"/>
      <c r="C398" s="34" t="s">
        <v>1</v>
      </c>
      <c r="D398" s="35" t="str">
        <f>D383</f>
        <v>500万</v>
      </c>
      <c r="E398" s="180"/>
      <c r="F398" s="93">
        <v>1750</v>
      </c>
      <c r="G398" s="63">
        <f t="shared" si="75"/>
        <v>1600</v>
      </c>
      <c r="H398" s="63">
        <f t="shared" si="75"/>
        <v>1460</v>
      </c>
      <c r="I398" s="63">
        <f t="shared" si="75"/>
        <v>1310</v>
      </c>
      <c r="J398" s="63">
        <f t="shared" si="75"/>
        <v>1170</v>
      </c>
      <c r="K398" s="63">
        <f t="shared" si="75"/>
        <v>1020</v>
      </c>
      <c r="L398" s="63">
        <f t="shared" si="75"/>
        <v>880</v>
      </c>
      <c r="M398" s="63">
        <f t="shared" si="75"/>
        <v>730</v>
      </c>
      <c r="N398" s="63">
        <f t="shared" si="75"/>
        <v>580</v>
      </c>
      <c r="O398" s="63">
        <f t="shared" si="75"/>
        <v>440</v>
      </c>
      <c r="P398" s="63">
        <f t="shared" si="75"/>
        <v>290</v>
      </c>
      <c r="Q398" s="64">
        <f t="shared" si="75"/>
        <v>150</v>
      </c>
      <c r="R398" s="108"/>
    </row>
    <row r="399" spans="1:18">
      <c r="A399" s="225"/>
      <c r="B399" s="226"/>
      <c r="C399" s="34" t="s">
        <v>2</v>
      </c>
      <c r="D399" s="35">
        <v>5000</v>
      </c>
      <c r="E399" s="180"/>
      <c r="F399" s="93">
        <v>700</v>
      </c>
      <c r="G399" s="63">
        <f t="shared" si="75"/>
        <v>640</v>
      </c>
      <c r="H399" s="63">
        <f t="shared" si="75"/>
        <v>580</v>
      </c>
      <c r="I399" s="63">
        <f t="shared" si="75"/>
        <v>530</v>
      </c>
      <c r="J399" s="63">
        <f t="shared" si="75"/>
        <v>470</v>
      </c>
      <c r="K399" s="63">
        <f t="shared" si="75"/>
        <v>410</v>
      </c>
      <c r="L399" s="63">
        <f t="shared" si="75"/>
        <v>350</v>
      </c>
      <c r="M399" s="63">
        <f t="shared" si="75"/>
        <v>290</v>
      </c>
      <c r="N399" s="63">
        <f t="shared" si="75"/>
        <v>230</v>
      </c>
      <c r="O399" s="63">
        <f t="shared" si="75"/>
        <v>180</v>
      </c>
      <c r="P399" s="63">
        <f t="shared" si="75"/>
        <v>120</v>
      </c>
      <c r="Q399" s="64">
        <f t="shared" si="75"/>
        <v>60</v>
      </c>
      <c r="R399" s="108"/>
    </row>
    <row r="400" spans="1:18">
      <c r="A400" s="225"/>
      <c r="B400" s="226"/>
      <c r="C400" s="34" t="s">
        <v>3</v>
      </c>
      <c r="D400" s="35">
        <v>3000</v>
      </c>
      <c r="E400" s="180"/>
      <c r="F400" s="93">
        <v>390</v>
      </c>
      <c r="G400" s="63">
        <f t="shared" si="75"/>
        <v>360</v>
      </c>
      <c r="H400" s="63">
        <f t="shared" si="75"/>
        <v>330</v>
      </c>
      <c r="I400" s="63">
        <f t="shared" si="75"/>
        <v>290</v>
      </c>
      <c r="J400" s="63">
        <f t="shared" si="75"/>
        <v>260</v>
      </c>
      <c r="K400" s="63">
        <f t="shared" si="75"/>
        <v>230</v>
      </c>
      <c r="L400" s="63">
        <f t="shared" si="75"/>
        <v>200</v>
      </c>
      <c r="M400" s="63">
        <f t="shared" si="75"/>
        <v>160</v>
      </c>
      <c r="N400" s="63">
        <f t="shared" si="75"/>
        <v>130</v>
      </c>
      <c r="O400" s="63">
        <f t="shared" si="75"/>
        <v>100</v>
      </c>
      <c r="P400" s="63">
        <f t="shared" si="75"/>
        <v>70</v>
      </c>
      <c r="Q400" s="64">
        <f t="shared" si="75"/>
        <v>30</v>
      </c>
      <c r="R400" s="108"/>
    </row>
    <row r="401" spans="1:18">
      <c r="A401" s="225" t="s">
        <v>34</v>
      </c>
      <c r="B401" s="226"/>
      <c r="C401" s="226"/>
      <c r="D401" s="35" t="s">
        <v>68</v>
      </c>
      <c r="E401" s="180"/>
      <c r="F401" s="93">
        <v>1150</v>
      </c>
      <c r="G401" s="63">
        <f t="shared" si="75"/>
        <v>1050</v>
      </c>
      <c r="H401" s="63">
        <f t="shared" si="75"/>
        <v>960</v>
      </c>
      <c r="I401" s="63">
        <f t="shared" si="75"/>
        <v>860</v>
      </c>
      <c r="J401" s="63">
        <f t="shared" si="75"/>
        <v>770</v>
      </c>
      <c r="K401" s="63">
        <f t="shared" si="75"/>
        <v>670</v>
      </c>
      <c r="L401" s="63">
        <f t="shared" si="75"/>
        <v>580</v>
      </c>
      <c r="M401" s="63">
        <f t="shared" si="75"/>
        <v>480</v>
      </c>
      <c r="N401" s="63">
        <f t="shared" si="75"/>
        <v>380</v>
      </c>
      <c r="O401" s="63">
        <f t="shared" si="75"/>
        <v>290</v>
      </c>
      <c r="P401" s="63">
        <f t="shared" si="75"/>
        <v>190</v>
      </c>
      <c r="Q401" s="64">
        <f t="shared" si="75"/>
        <v>100</v>
      </c>
      <c r="R401" s="108"/>
    </row>
    <row r="402" spans="1:18" ht="14.25" thickBot="1">
      <c r="A402" s="227" t="s">
        <v>35</v>
      </c>
      <c r="B402" s="228"/>
      <c r="C402" s="228"/>
      <c r="D402" s="65" t="s">
        <v>44</v>
      </c>
      <c r="E402" s="181"/>
      <c r="F402" s="94">
        <v>2100</v>
      </c>
      <c r="G402" s="66">
        <f>IF(ROUNDDOWN(ROUND($F402/12*G$382,-1)/10,0),ROUND($F402/12*G$382,-1),10)</f>
        <v>1930</v>
      </c>
      <c r="H402" s="66">
        <f t="shared" ref="H402:P402" si="76">IF(ROUNDDOWN(ROUND($F402/12*H$382,-1)/10,0),ROUND($F402/12*H$382,-1),10)</f>
        <v>1750</v>
      </c>
      <c r="I402" s="66">
        <f t="shared" si="76"/>
        <v>1580</v>
      </c>
      <c r="J402" s="66">
        <f t="shared" si="76"/>
        <v>1400</v>
      </c>
      <c r="K402" s="66">
        <f t="shared" si="76"/>
        <v>1230</v>
      </c>
      <c r="L402" s="66">
        <f t="shared" si="76"/>
        <v>1050</v>
      </c>
      <c r="M402" s="66">
        <f t="shared" si="76"/>
        <v>880</v>
      </c>
      <c r="N402" s="66">
        <f t="shared" si="76"/>
        <v>700</v>
      </c>
      <c r="O402" s="66">
        <f t="shared" si="76"/>
        <v>530</v>
      </c>
      <c r="P402" s="66">
        <f t="shared" si="76"/>
        <v>350</v>
      </c>
      <c r="Q402" s="67">
        <f>IF(ROUNDDOWN(ROUND($F402/12*Q$382,-1)/10,0),ROUND($F402/12*Q$382,-1),10)</f>
        <v>180</v>
      </c>
      <c r="R402" s="108"/>
    </row>
    <row r="403" spans="1:18" ht="14.25" thickBot="1">
      <c r="A403" s="229" t="s">
        <v>4</v>
      </c>
      <c r="B403" s="230"/>
      <c r="C403" s="230"/>
      <c r="D403" s="231"/>
      <c r="E403" s="162" t="s">
        <v>223</v>
      </c>
      <c r="F403" s="95">
        <f>SUM(F383:F402)</f>
        <v>68690</v>
      </c>
      <c r="G403" s="96">
        <f t="shared" ref="G403:P403" si="77">SUM(G383:G402)</f>
        <v>62980</v>
      </c>
      <c r="H403" s="96">
        <f t="shared" si="77"/>
        <v>57240</v>
      </c>
      <c r="I403" s="96">
        <f t="shared" si="77"/>
        <v>51540</v>
      </c>
      <c r="J403" s="96">
        <f t="shared" si="77"/>
        <v>45830</v>
      </c>
      <c r="K403" s="96">
        <f t="shared" si="77"/>
        <v>40070</v>
      </c>
      <c r="L403" s="96">
        <f t="shared" si="77"/>
        <v>34380</v>
      </c>
      <c r="M403" s="96">
        <f t="shared" si="77"/>
        <v>28640</v>
      </c>
      <c r="N403" s="96">
        <f t="shared" si="77"/>
        <v>22860</v>
      </c>
      <c r="O403" s="96">
        <f t="shared" si="77"/>
        <v>17210</v>
      </c>
      <c r="P403" s="96">
        <f t="shared" si="77"/>
        <v>11500</v>
      </c>
      <c r="Q403" s="97">
        <f>SUM(Q383:Q402)</f>
        <v>5730</v>
      </c>
      <c r="R403" s="108"/>
    </row>
    <row r="404" spans="1:18">
      <c r="A404" s="150"/>
      <c r="B404" s="136"/>
      <c r="C404" s="2"/>
      <c r="D404" s="2"/>
      <c r="E404" s="15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108"/>
    </row>
    <row r="405" spans="1:18" ht="15" thickBot="1">
      <c r="A405" s="148"/>
      <c r="B405" s="137"/>
      <c r="C405" s="5"/>
      <c r="D405" s="5"/>
      <c r="E405" s="157"/>
      <c r="F405" s="149" t="s">
        <v>5</v>
      </c>
      <c r="G405" s="149" t="s">
        <v>6</v>
      </c>
      <c r="H405" s="149" t="s">
        <v>7</v>
      </c>
      <c r="I405" s="149" t="s">
        <v>8</v>
      </c>
      <c r="J405" s="149" t="s">
        <v>9</v>
      </c>
      <c r="K405" s="149" t="s">
        <v>10</v>
      </c>
      <c r="L405" s="149" t="s">
        <v>11</v>
      </c>
      <c r="M405" s="149" t="s">
        <v>12</v>
      </c>
      <c r="N405" s="149" t="s">
        <v>13</v>
      </c>
      <c r="O405" s="149" t="s">
        <v>14</v>
      </c>
      <c r="P405" s="149" t="s">
        <v>15</v>
      </c>
      <c r="Q405" s="149" t="s">
        <v>16</v>
      </c>
      <c r="R405" s="108"/>
    </row>
    <row r="406" spans="1:18" ht="14.25" thickBot="1">
      <c r="A406" s="30" t="s">
        <v>20</v>
      </c>
      <c r="B406" s="224" t="s">
        <v>50</v>
      </c>
      <c r="C406" s="224"/>
      <c r="D406" s="31" t="s">
        <v>0</v>
      </c>
      <c r="E406" s="172"/>
      <c r="F406" s="54">
        <v>12</v>
      </c>
      <c r="G406" s="32">
        <v>11</v>
      </c>
      <c r="H406" s="32">
        <v>10</v>
      </c>
      <c r="I406" s="32">
        <v>9</v>
      </c>
      <c r="J406" s="32">
        <v>8</v>
      </c>
      <c r="K406" s="32">
        <v>7</v>
      </c>
      <c r="L406" s="32">
        <v>6</v>
      </c>
      <c r="M406" s="32">
        <v>5</v>
      </c>
      <c r="N406" s="32">
        <v>4</v>
      </c>
      <c r="O406" s="32">
        <v>3</v>
      </c>
      <c r="P406" s="32">
        <v>2</v>
      </c>
      <c r="Q406" s="33">
        <v>1</v>
      </c>
      <c r="R406" s="108"/>
    </row>
    <row r="407" spans="1:18">
      <c r="A407" s="225" t="s">
        <v>30</v>
      </c>
      <c r="B407" s="226"/>
      <c r="C407" s="34" t="s">
        <v>1</v>
      </c>
      <c r="D407" s="35" t="s">
        <v>71</v>
      </c>
      <c r="E407" s="184"/>
      <c r="F407" s="92">
        <v>7770</v>
      </c>
      <c r="G407" s="61">
        <f>IF(ROUNDDOWN(ROUND($F407/12*G$406,-1)/10,0),ROUND($F407/12*G$406,-1),10)</f>
        <v>7120</v>
      </c>
      <c r="H407" s="61">
        <f t="shared" ref="H407:P408" si="78">IF(ROUNDDOWN(ROUND($F407/12*H$406,-1)/10,0),ROUND($F407/12*H$406,-1),10)</f>
        <v>6480</v>
      </c>
      <c r="I407" s="61">
        <f t="shared" si="78"/>
        <v>5830</v>
      </c>
      <c r="J407" s="61">
        <f t="shared" si="78"/>
        <v>5180</v>
      </c>
      <c r="K407" s="61">
        <f t="shared" si="78"/>
        <v>4530</v>
      </c>
      <c r="L407" s="61">
        <f t="shared" si="78"/>
        <v>3890</v>
      </c>
      <c r="M407" s="61">
        <f t="shared" si="78"/>
        <v>3240</v>
      </c>
      <c r="N407" s="61">
        <f t="shared" si="78"/>
        <v>2590</v>
      </c>
      <c r="O407" s="61">
        <f t="shared" si="78"/>
        <v>1940</v>
      </c>
      <c r="P407" s="61">
        <f t="shared" si="78"/>
        <v>1300</v>
      </c>
      <c r="Q407" s="62">
        <f>IF(ROUNDDOWN(ROUND($F407/12*Q$406,-1)/10,0),ROUND($F407/12*Q$406,-1),10)</f>
        <v>650</v>
      </c>
      <c r="R407" s="108"/>
    </row>
    <row r="408" spans="1:18">
      <c r="A408" s="225"/>
      <c r="B408" s="226"/>
      <c r="C408" s="34" t="s">
        <v>2</v>
      </c>
      <c r="D408" s="35">
        <v>6000</v>
      </c>
      <c r="E408" s="180"/>
      <c r="F408" s="93">
        <v>4080</v>
      </c>
      <c r="G408" s="63">
        <f>IF(ROUNDDOWN(ROUND($F408/12*G$406,-1)/10,0),ROUND($F408/12*G$406,-1),10)</f>
        <v>3740</v>
      </c>
      <c r="H408" s="63">
        <f t="shared" si="78"/>
        <v>3400</v>
      </c>
      <c r="I408" s="63">
        <f t="shared" si="78"/>
        <v>3060</v>
      </c>
      <c r="J408" s="63">
        <f t="shared" si="78"/>
        <v>2720</v>
      </c>
      <c r="K408" s="63">
        <f t="shared" si="78"/>
        <v>2380</v>
      </c>
      <c r="L408" s="63">
        <f t="shared" si="78"/>
        <v>2040</v>
      </c>
      <c r="M408" s="63">
        <f t="shared" si="78"/>
        <v>1700</v>
      </c>
      <c r="N408" s="63">
        <f t="shared" si="78"/>
        <v>1360</v>
      </c>
      <c r="O408" s="63">
        <f t="shared" si="78"/>
        <v>1020</v>
      </c>
      <c r="P408" s="63">
        <f t="shared" si="78"/>
        <v>680</v>
      </c>
      <c r="Q408" s="64">
        <f>IF(ROUNDDOWN(ROUND($F408/12*Q$406,-1)/10,0),ROUND($F408/12*Q$406,-1),10)</f>
        <v>340</v>
      </c>
      <c r="R408" s="108"/>
    </row>
    <row r="409" spans="1:18">
      <c r="A409" s="225"/>
      <c r="B409" s="226"/>
      <c r="C409" s="34" t="s">
        <v>3</v>
      </c>
      <c r="D409" s="35">
        <v>4000</v>
      </c>
      <c r="E409" s="180"/>
      <c r="F409" s="93">
        <v>12920</v>
      </c>
      <c r="G409" s="63">
        <f t="shared" ref="G409:Q425" si="79">IF(ROUNDDOWN(ROUND($F409/12*G$406,-1)/10,0),ROUND($F409/12*G$406,-1),10)</f>
        <v>11840</v>
      </c>
      <c r="H409" s="63">
        <f t="shared" si="79"/>
        <v>10770</v>
      </c>
      <c r="I409" s="63">
        <f t="shared" si="79"/>
        <v>9690</v>
      </c>
      <c r="J409" s="63">
        <f t="shared" si="79"/>
        <v>8610</v>
      </c>
      <c r="K409" s="63">
        <f t="shared" si="79"/>
        <v>7540</v>
      </c>
      <c r="L409" s="63">
        <f t="shared" si="79"/>
        <v>6460</v>
      </c>
      <c r="M409" s="63">
        <f t="shared" si="79"/>
        <v>5380</v>
      </c>
      <c r="N409" s="63">
        <f t="shared" si="79"/>
        <v>4310</v>
      </c>
      <c r="O409" s="63">
        <f t="shared" si="79"/>
        <v>3230</v>
      </c>
      <c r="P409" s="63">
        <f t="shared" si="79"/>
        <v>2150</v>
      </c>
      <c r="Q409" s="64">
        <f t="shared" si="79"/>
        <v>1080</v>
      </c>
      <c r="R409" s="108"/>
    </row>
    <row r="410" spans="1:18">
      <c r="A410" s="225" t="s">
        <v>31</v>
      </c>
      <c r="B410" s="226"/>
      <c r="C410" s="34" t="s">
        <v>1</v>
      </c>
      <c r="D410" s="35" t="str">
        <f>D407</f>
        <v>700万</v>
      </c>
      <c r="E410" s="180"/>
      <c r="F410" s="93">
        <v>1400</v>
      </c>
      <c r="G410" s="63">
        <f t="shared" si="79"/>
        <v>1280</v>
      </c>
      <c r="H410" s="63">
        <f t="shared" si="79"/>
        <v>1170</v>
      </c>
      <c r="I410" s="63">
        <f t="shared" si="79"/>
        <v>1050</v>
      </c>
      <c r="J410" s="63">
        <f t="shared" si="79"/>
        <v>930</v>
      </c>
      <c r="K410" s="63">
        <f t="shared" si="79"/>
        <v>820</v>
      </c>
      <c r="L410" s="63">
        <f t="shared" si="79"/>
        <v>700</v>
      </c>
      <c r="M410" s="63">
        <f t="shared" si="79"/>
        <v>580</v>
      </c>
      <c r="N410" s="63">
        <f t="shared" si="79"/>
        <v>470</v>
      </c>
      <c r="O410" s="63">
        <f t="shared" si="79"/>
        <v>350</v>
      </c>
      <c r="P410" s="63">
        <f t="shared" si="79"/>
        <v>230</v>
      </c>
      <c r="Q410" s="64">
        <f t="shared" si="79"/>
        <v>120</v>
      </c>
      <c r="R410" s="108"/>
    </row>
    <row r="411" spans="1:18">
      <c r="A411" s="225"/>
      <c r="B411" s="226"/>
      <c r="C411" s="34" t="s">
        <v>2</v>
      </c>
      <c r="D411" s="35">
        <v>6000</v>
      </c>
      <c r="E411" s="180"/>
      <c r="F411" s="93">
        <v>480</v>
      </c>
      <c r="G411" s="63">
        <f>IF(ROUNDDOWN(ROUND($F411/12*G$406,-1)/10,0),ROUND($F411/12*G$406,-1),10)</f>
        <v>440</v>
      </c>
      <c r="H411" s="63">
        <f t="shared" si="79"/>
        <v>400</v>
      </c>
      <c r="I411" s="63">
        <f t="shared" si="79"/>
        <v>360</v>
      </c>
      <c r="J411" s="63">
        <f t="shared" si="79"/>
        <v>320</v>
      </c>
      <c r="K411" s="63">
        <f t="shared" si="79"/>
        <v>280</v>
      </c>
      <c r="L411" s="63">
        <f t="shared" si="79"/>
        <v>240</v>
      </c>
      <c r="M411" s="63">
        <f t="shared" si="79"/>
        <v>200</v>
      </c>
      <c r="N411" s="63">
        <f t="shared" si="79"/>
        <v>160</v>
      </c>
      <c r="O411" s="63">
        <f t="shared" si="79"/>
        <v>120</v>
      </c>
      <c r="P411" s="63">
        <f t="shared" si="79"/>
        <v>80</v>
      </c>
      <c r="Q411" s="64">
        <f t="shared" si="79"/>
        <v>40</v>
      </c>
      <c r="R411" s="108"/>
    </row>
    <row r="412" spans="1:18">
      <c r="A412" s="225"/>
      <c r="B412" s="226"/>
      <c r="C412" s="34" t="s">
        <v>3</v>
      </c>
      <c r="D412" s="35">
        <v>4000</v>
      </c>
      <c r="E412" s="180"/>
      <c r="F412" s="93">
        <v>320</v>
      </c>
      <c r="G412" s="63">
        <f t="shared" si="79"/>
        <v>290</v>
      </c>
      <c r="H412" s="63">
        <f t="shared" si="79"/>
        <v>270</v>
      </c>
      <c r="I412" s="63">
        <f t="shared" si="79"/>
        <v>240</v>
      </c>
      <c r="J412" s="63">
        <f t="shared" si="79"/>
        <v>210</v>
      </c>
      <c r="K412" s="63">
        <f t="shared" si="79"/>
        <v>190</v>
      </c>
      <c r="L412" s="63">
        <f t="shared" si="79"/>
        <v>160</v>
      </c>
      <c r="M412" s="63">
        <f t="shared" si="79"/>
        <v>130</v>
      </c>
      <c r="N412" s="63">
        <f t="shared" si="79"/>
        <v>110</v>
      </c>
      <c r="O412" s="63">
        <f t="shared" si="79"/>
        <v>80</v>
      </c>
      <c r="P412" s="63">
        <f t="shared" si="79"/>
        <v>50</v>
      </c>
      <c r="Q412" s="64">
        <f t="shared" si="79"/>
        <v>30</v>
      </c>
      <c r="R412" s="108"/>
    </row>
    <row r="413" spans="1:18">
      <c r="A413" s="225" t="s">
        <v>32</v>
      </c>
      <c r="B413" s="226"/>
      <c r="C413" s="34" t="s">
        <v>1</v>
      </c>
      <c r="D413" s="35" t="str">
        <f>D407</f>
        <v>700万</v>
      </c>
      <c r="E413" s="180"/>
      <c r="F413" s="93">
        <v>6300</v>
      </c>
      <c r="G413" s="63">
        <f t="shared" si="79"/>
        <v>5780</v>
      </c>
      <c r="H413" s="63">
        <f t="shared" si="79"/>
        <v>5250</v>
      </c>
      <c r="I413" s="63">
        <f t="shared" si="79"/>
        <v>4730</v>
      </c>
      <c r="J413" s="63">
        <f t="shared" si="79"/>
        <v>4200</v>
      </c>
      <c r="K413" s="63">
        <f t="shared" si="79"/>
        <v>3680</v>
      </c>
      <c r="L413" s="63">
        <f t="shared" si="79"/>
        <v>3150</v>
      </c>
      <c r="M413" s="63">
        <f t="shared" si="79"/>
        <v>2630</v>
      </c>
      <c r="N413" s="63">
        <f t="shared" si="79"/>
        <v>2100</v>
      </c>
      <c r="O413" s="63">
        <f t="shared" si="79"/>
        <v>1580</v>
      </c>
      <c r="P413" s="63">
        <f t="shared" si="79"/>
        <v>1050</v>
      </c>
      <c r="Q413" s="64">
        <f t="shared" si="79"/>
        <v>530</v>
      </c>
      <c r="R413" s="108"/>
    </row>
    <row r="414" spans="1:18">
      <c r="A414" s="225"/>
      <c r="B414" s="226"/>
      <c r="C414" s="34" t="s">
        <v>2</v>
      </c>
      <c r="D414" s="35">
        <v>6000</v>
      </c>
      <c r="E414" s="180"/>
      <c r="F414" s="93">
        <v>3000</v>
      </c>
      <c r="G414" s="63">
        <f t="shared" si="79"/>
        <v>2750</v>
      </c>
      <c r="H414" s="63">
        <f t="shared" si="79"/>
        <v>2500</v>
      </c>
      <c r="I414" s="63">
        <f t="shared" si="79"/>
        <v>2250</v>
      </c>
      <c r="J414" s="63">
        <f t="shared" si="79"/>
        <v>2000</v>
      </c>
      <c r="K414" s="63">
        <f t="shared" si="79"/>
        <v>1750</v>
      </c>
      <c r="L414" s="63">
        <f t="shared" si="79"/>
        <v>1500</v>
      </c>
      <c r="M414" s="63">
        <f t="shared" si="79"/>
        <v>1250</v>
      </c>
      <c r="N414" s="63">
        <f t="shared" si="79"/>
        <v>1000</v>
      </c>
      <c r="O414" s="63">
        <f t="shared" si="79"/>
        <v>750</v>
      </c>
      <c r="P414" s="63">
        <f t="shared" si="79"/>
        <v>500</v>
      </c>
      <c r="Q414" s="64">
        <f t="shared" si="79"/>
        <v>250</v>
      </c>
      <c r="R414" s="108"/>
    </row>
    <row r="415" spans="1:18">
      <c r="A415" s="225"/>
      <c r="B415" s="226"/>
      <c r="C415" s="34" t="s">
        <v>3</v>
      </c>
      <c r="D415" s="35">
        <v>4000</v>
      </c>
      <c r="E415" s="180"/>
      <c r="F415" s="93">
        <v>10360</v>
      </c>
      <c r="G415" s="63">
        <f t="shared" si="79"/>
        <v>9500</v>
      </c>
      <c r="H415" s="63">
        <f t="shared" si="79"/>
        <v>8630</v>
      </c>
      <c r="I415" s="63">
        <f t="shared" si="79"/>
        <v>7770</v>
      </c>
      <c r="J415" s="63">
        <f t="shared" si="79"/>
        <v>6910</v>
      </c>
      <c r="K415" s="63">
        <f t="shared" si="79"/>
        <v>6040</v>
      </c>
      <c r="L415" s="63">
        <f t="shared" si="79"/>
        <v>5180</v>
      </c>
      <c r="M415" s="63">
        <f t="shared" si="79"/>
        <v>4320</v>
      </c>
      <c r="N415" s="63">
        <f t="shared" si="79"/>
        <v>3450</v>
      </c>
      <c r="O415" s="63">
        <f t="shared" si="79"/>
        <v>2590</v>
      </c>
      <c r="P415" s="63">
        <f t="shared" si="79"/>
        <v>1730</v>
      </c>
      <c r="Q415" s="64">
        <f t="shared" si="79"/>
        <v>860</v>
      </c>
      <c r="R415" s="108"/>
    </row>
    <row r="416" spans="1:18">
      <c r="A416" s="225" t="s">
        <v>33</v>
      </c>
      <c r="B416" s="226"/>
      <c r="C416" s="34" t="s">
        <v>1</v>
      </c>
      <c r="D416" s="35" t="str">
        <f>D407</f>
        <v>700万</v>
      </c>
      <c r="E416" s="180"/>
      <c r="F416" s="93">
        <v>1400</v>
      </c>
      <c r="G416" s="63">
        <f t="shared" si="79"/>
        <v>1280</v>
      </c>
      <c r="H416" s="63">
        <f t="shared" si="79"/>
        <v>1170</v>
      </c>
      <c r="I416" s="63">
        <f t="shared" si="79"/>
        <v>1050</v>
      </c>
      <c r="J416" s="63">
        <f t="shared" si="79"/>
        <v>930</v>
      </c>
      <c r="K416" s="63">
        <f t="shared" si="79"/>
        <v>820</v>
      </c>
      <c r="L416" s="63">
        <f t="shared" si="79"/>
        <v>700</v>
      </c>
      <c r="M416" s="63">
        <f t="shared" si="79"/>
        <v>580</v>
      </c>
      <c r="N416" s="63">
        <f t="shared" si="79"/>
        <v>470</v>
      </c>
      <c r="O416" s="63">
        <f t="shared" si="79"/>
        <v>350</v>
      </c>
      <c r="P416" s="63">
        <f t="shared" si="79"/>
        <v>230</v>
      </c>
      <c r="Q416" s="64">
        <f t="shared" si="79"/>
        <v>120</v>
      </c>
      <c r="R416" s="108"/>
    </row>
    <row r="417" spans="1:18">
      <c r="A417" s="225"/>
      <c r="B417" s="226"/>
      <c r="C417" s="34" t="s">
        <v>2</v>
      </c>
      <c r="D417" s="35">
        <v>6000</v>
      </c>
      <c r="E417" s="180"/>
      <c r="F417" s="93">
        <v>480</v>
      </c>
      <c r="G417" s="63">
        <f t="shared" si="79"/>
        <v>440</v>
      </c>
      <c r="H417" s="63">
        <f t="shared" si="79"/>
        <v>400</v>
      </c>
      <c r="I417" s="63">
        <f t="shared" si="79"/>
        <v>360</v>
      </c>
      <c r="J417" s="63">
        <f t="shared" si="79"/>
        <v>320</v>
      </c>
      <c r="K417" s="63">
        <f t="shared" si="79"/>
        <v>280</v>
      </c>
      <c r="L417" s="63">
        <f t="shared" si="79"/>
        <v>240</v>
      </c>
      <c r="M417" s="63">
        <f t="shared" si="79"/>
        <v>200</v>
      </c>
      <c r="N417" s="63">
        <f t="shared" si="79"/>
        <v>160</v>
      </c>
      <c r="O417" s="63">
        <f t="shared" si="79"/>
        <v>120</v>
      </c>
      <c r="P417" s="63">
        <f t="shared" si="79"/>
        <v>80</v>
      </c>
      <c r="Q417" s="64">
        <f t="shared" si="79"/>
        <v>40</v>
      </c>
      <c r="R417" s="108"/>
    </row>
    <row r="418" spans="1:18">
      <c r="A418" s="225"/>
      <c r="B418" s="226"/>
      <c r="C418" s="34" t="s">
        <v>3</v>
      </c>
      <c r="D418" s="35">
        <v>4000</v>
      </c>
      <c r="E418" s="180"/>
      <c r="F418" s="93">
        <v>320</v>
      </c>
      <c r="G418" s="63">
        <f t="shared" si="79"/>
        <v>290</v>
      </c>
      <c r="H418" s="63">
        <f t="shared" si="79"/>
        <v>270</v>
      </c>
      <c r="I418" s="63">
        <f t="shared" si="79"/>
        <v>240</v>
      </c>
      <c r="J418" s="63">
        <f t="shared" si="79"/>
        <v>210</v>
      </c>
      <c r="K418" s="63">
        <f t="shared" si="79"/>
        <v>190</v>
      </c>
      <c r="L418" s="63">
        <f t="shared" si="79"/>
        <v>160</v>
      </c>
      <c r="M418" s="63">
        <f t="shared" si="79"/>
        <v>130</v>
      </c>
      <c r="N418" s="63">
        <f t="shared" si="79"/>
        <v>110</v>
      </c>
      <c r="O418" s="63">
        <f t="shared" si="79"/>
        <v>80</v>
      </c>
      <c r="P418" s="63">
        <f t="shared" si="79"/>
        <v>50</v>
      </c>
      <c r="Q418" s="64">
        <f t="shared" si="79"/>
        <v>30</v>
      </c>
      <c r="R418" s="108"/>
    </row>
    <row r="419" spans="1:18">
      <c r="A419" s="225" t="s">
        <v>51</v>
      </c>
      <c r="B419" s="226"/>
      <c r="C419" s="34" t="s">
        <v>1</v>
      </c>
      <c r="D419" s="35" t="str">
        <f>D407</f>
        <v>700万</v>
      </c>
      <c r="E419" s="180"/>
      <c r="F419" s="93">
        <v>11060</v>
      </c>
      <c r="G419" s="63">
        <f t="shared" si="79"/>
        <v>10140</v>
      </c>
      <c r="H419" s="63">
        <f t="shared" si="79"/>
        <v>9220</v>
      </c>
      <c r="I419" s="63">
        <f t="shared" si="79"/>
        <v>8300</v>
      </c>
      <c r="J419" s="63">
        <f t="shared" si="79"/>
        <v>7370</v>
      </c>
      <c r="K419" s="63">
        <f t="shared" si="79"/>
        <v>6450</v>
      </c>
      <c r="L419" s="63">
        <f t="shared" si="79"/>
        <v>5530</v>
      </c>
      <c r="M419" s="63">
        <f t="shared" si="79"/>
        <v>4610</v>
      </c>
      <c r="N419" s="63">
        <f t="shared" si="79"/>
        <v>3690</v>
      </c>
      <c r="O419" s="63">
        <f t="shared" si="79"/>
        <v>2770</v>
      </c>
      <c r="P419" s="63">
        <f t="shared" si="79"/>
        <v>1840</v>
      </c>
      <c r="Q419" s="64">
        <f t="shared" si="79"/>
        <v>920</v>
      </c>
      <c r="R419" s="108"/>
    </row>
    <row r="420" spans="1:18">
      <c r="A420" s="225"/>
      <c r="B420" s="226"/>
      <c r="C420" s="34" t="s">
        <v>2</v>
      </c>
      <c r="D420" s="35">
        <v>6000</v>
      </c>
      <c r="E420" s="180"/>
      <c r="F420" s="93">
        <v>6600</v>
      </c>
      <c r="G420" s="63">
        <f t="shared" si="79"/>
        <v>6050</v>
      </c>
      <c r="H420" s="63">
        <f t="shared" si="79"/>
        <v>5500</v>
      </c>
      <c r="I420" s="63">
        <f t="shared" si="79"/>
        <v>4950</v>
      </c>
      <c r="J420" s="63">
        <f t="shared" si="79"/>
        <v>4400</v>
      </c>
      <c r="K420" s="63">
        <f t="shared" si="79"/>
        <v>3850</v>
      </c>
      <c r="L420" s="63">
        <f t="shared" si="79"/>
        <v>3300</v>
      </c>
      <c r="M420" s="63">
        <f t="shared" si="79"/>
        <v>2750</v>
      </c>
      <c r="N420" s="63">
        <f t="shared" si="79"/>
        <v>2200</v>
      </c>
      <c r="O420" s="63">
        <f t="shared" si="79"/>
        <v>1650</v>
      </c>
      <c r="P420" s="63">
        <f t="shared" si="79"/>
        <v>1100</v>
      </c>
      <c r="Q420" s="64">
        <f t="shared" si="79"/>
        <v>550</v>
      </c>
      <c r="R420" s="108"/>
    </row>
    <row r="421" spans="1:18">
      <c r="A421" s="225"/>
      <c r="B421" s="226"/>
      <c r="C421" s="34" t="s">
        <v>3</v>
      </c>
      <c r="D421" s="35">
        <v>4000</v>
      </c>
      <c r="E421" s="180"/>
      <c r="F421" s="93">
        <v>16680</v>
      </c>
      <c r="G421" s="63">
        <f t="shared" si="79"/>
        <v>15290</v>
      </c>
      <c r="H421" s="63">
        <f t="shared" si="79"/>
        <v>13900</v>
      </c>
      <c r="I421" s="63">
        <f t="shared" si="79"/>
        <v>12510</v>
      </c>
      <c r="J421" s="63">
        <f t="shared" si="79"/>
        <v>11120</v>
      </c>
      <c r="K421" s="63">
        <f t="shared" si="79"/>
        <v>9730</v>
      </c>
      <c r="L421" s="63">
        <f t="shared" si="79"/>
        <v>8340</v>
      </c>
      <c r="M421" s="63">
        <f t="shared" si="79"/>
        <v>6950</v>
      </c>
      <c r="N421" s="63">
        <f t="shared" si="79"/>
        <v>5560</v>
      </c>
      <c r="O421" s="63">
        <f t="shared" si="79"/>
        <v>4170</v>
      </c>
      <c r="P421" s="63">
        <f t="shared" si="79"/>
        <v>2780</v>
      </c>
      <c r="Q421" s="64">
        <f t="shared" si="79"/>
        <v>1390</v>
      </c>
      <c r="R421" s="108"/>
    </row>
    <row r="422" spans="1:18">
      <c r="A422" s="225" t="s">
        <v>52</v>
      </c>
      <c r="B422" s="226"/>
      <c r="C422" s="34" t="s">
        <v>1</v>
      </c>
      <c r="D422" s="35" t="str">
        <f>D407</f>
        <v>700万</v>
      </c>
      <c r="E422" s="180"/>
      <c r="F422" s="93">
        <v>2450</v>
      </c>
      <c r="G422" s="63">
        <f t="shared" si="79"/>
        <v>2250</v>
      </c>
      <c r="H422" s="63">
        <f t="shared" si="79"/>
        <v>2040</v>
      </c>
      <c r="I422" s="63">
        <f t="shared" si="79"/>
        <v>1840</v>
      </c>
      <c r="J422" s="63">
        <f t="shared" si="79"/>
        <v>1630</v>
      </c>
      <c r="K422" s="63">
        <f t="shared" si="79"/>
        <v>1430</v>
      </c>
      <c r="L422" s="63">
        <f t="shared" si="79"/>
        <v>1230</v>
      </c>
      <c r="M422" s="63">
        <f t="shared" si="79"/>
        <v>1020</v>
      </c>
      <c r="N422" s="63">
        <f t="shared" si="79"/>
        <v>820</v>
      </c>
      <c r="O422" s="63">
        <f t="shared" si="79"/>
        <v>610</v>
      </c>
      <c r="P422" s="63">
        <f t="shared" si="79"/>
        <v>410</v>
      </c>
      <c r="Q422" s="64">
        <f t="shared" si="79"/>
        <v>200</v>
      </c>
      <c r="R422" s="108"/>
    </row>
    <row r="423" spans="1:18">
      <c r="A423" s="225"/>
      <c r="B423" s="226"/>
      <c r="C423" s="34" t="s">
        <v>2</v>
      </c>
      <c r="D423" s="35">
        <v>6000</v>
      </c>
      <c r="E423" s="180"/>
      <c r="F423" s="93">
        <v>840</v>
      </c>
      <c r="G423" s="63">
        <f t="shared" si="79"/>
        <v>770</v>
      </c>
      <c r="H423" s="63">
        <f t="shared" si="79"/>
        <v>700</v>
      </c>
      <c r="I423" s="63">
        <f t="shared" si="79"/>
        <v>630</v>
      </c>
      <c r="J423" s="63">
        <f t="shared" si="79"/>
        <v>560</v>
      </c>
      <c r="K423" s="63">
        <f t="shared" si="79"/>
        <v>490</v>
      </c>
      <c r="L423" s="63">
        <f t="shared" si="79"/>
        <v>420</v>
      </c>
      <c r="M423" s="63">
        <f t="shared" si="79"/>
        <v>350</v>
      </c>
      <c r="N423" s="63">
        <f t="shared" si="79"/>
        <v>280</v>
      </c>
      <c r="O423" s="63">
        <f t="shared" si="79"/>
        <v>210</v>
      </c>
      <c r="P423" s="63">
        <f t="shared" si="79"/>
        <v>140</v>
      </c>
      <c r="Q423" s="64">
        <f t="shared" si="79"/>
        <v>70</v>
      </c>
      <c r="R423" s="108"/>
    </row>
    <row r="424" spans="1:18">
      <c r="A424" s="225"/>
      <c r="B424" s="226"/>
      <c r="C424" s="34" t="s">
        <v>3</v>
      </c>
      <c r="D424" s="35">
        <v>4000</v>
      </c>
      <c r="E424" s="180"/>
      <c r="F424" s="93">
        <v>520</v>
      </c>
      <c r="G424" s="63">
        <f t="shared" si="79"/>
        <v>480</v>
      </c>
      <c r="H424" s="63">
        <f t="shared" si="79"/>
        <v>430</v>
      </c>
      <c r="I424" s="63">
        <f t="shared" si="79"/>
        <v>390</v>
      </c>
      <c r="J424" s="63">
        <f t="shared" si="79"/>
        <v>350</v>
      </c>
      <c r="K424" s="63">
        <f t="shared" si="79"/>
        <v>300</v>
      </c>
      <c r="L424" s="63">
        <f t="shared" si="79"/>
        <v>260</v>
      </c>
      <c r="M424" s="63">
        <f t="shared" si="79"/>
        <v>220</v>
      </c>
      <c r="N424" s="63">
        <f t="shared" si="79"/>
        <v>170</v>
      </c>
      <c r="O424" s="63">
        <f t="shared" si="79"/>
        <v>130</v>
      </c>
      <c r="P424" s="63">
        <f t="shared" si="79"/>
        <v>90</v>
      </c>
      <c r="Q424" s="64">
        <f t="shared" si="79"/>
        <v>40</v>
      </c>
      <c r="R424" s="108"/>
    </row>
    <row r="425" spans="1:18">
      <c r="A425" s="225" t="s">
        <v>34</v>
      </c>
      <c r="B425" s="226"/>
      <c r="C425" s="226"/>
      <c r="D425" s="35" t="s">
        <v>68</v>
      </c>
      <c r="E425" s="180"/>
      <c r="F425" s="93">
        <v>1150</v>
      </c>
      <c r="G425" s="63">
        <f t="shared" si="79"/>
        <v>1050</v>
      </c>
      <c r="H425" s="63">
        <f t="shared" si="79"/>
        <v>960</v>
      </c>
      <c r="I425" s="63">
        <f t="shared" si="79"/>
        <v>860</v>
      </c>
      <c r="J425" s="63">
        <f t="shared" si="79"/>
        <v>770</v>
      </c>
      <c r="K425" s="63">
        <f t="shared" si="79"/>
        <v>670</v>
      </c>
      <c r="L425" s="63">
        <f t="shared" si="79"/>
        <v>580</v>
      </c>
      <c r="M425" s="63">
        <f t="shared" si="79"/>
        <v>480</v>
      </c>
      <c r="N425" s="63">
        <f t="shared" si="79"/>
        <v>380</v>
      </c>
      <c r="O425" s="63">
        <f t="shared" si="79"/>
        <v>290</v>
      </c>
      <c r="P425" s="63">
        <f t="shared" si="79"/>
        <v>190</v>
      </c>
      <c r="Q425" s="64">
        <f t="shared" si="79"/>
        <v>100</v>
      </c>
      <c r="R425" s="108"/>
    </row>
    <row r="426" spans="1:18" ht="14.25" thickBot="1">
      <c r="A426" s="227" t="s">
        <v>35</v>
      </c>
      <c r="B426" s="228"/>
      <c r="C426" s="228"/>
      <c r="D426" s="65" t="s">
        <v>44</v>
      </c>
      <c r="E426" s="181"/>
      <c r="F426" s="94">
        <v>2100</v>
      </c>
      <c r="G426" s="66">
        <f>IF(ROUNDDOWN(ROUND($F426/12*G$406,-1)/10,0),ROUND($F426/12*G$406,-1),10)</f>
        <v>1930</v>
      </c>
      <c r="H426" s="66">
        <f t="shared" ref="H426:P426" si="80">IF(ROUNDDOWN(ROUND($F426/12*H$406,-1)/10,0),ROUND($F426/12*H$406,-1),10)</f>
        <v>1750</v>
      </c>
      <c r="I426" s="66">
        <f t="shared" si="80"/>
        <v>1580</v>
      </c>
      <c r="J426" s="66">
        <f t="shared" si="80"/>
        <v>1400</v>
      </c>
      <c r="K426" s="66">
        <f t="shared" si="80"/>
        <v>1230</v>
      </c>
      <c r="L426" s="66">
        <f t="shared" si="80"/>
        <v>1050</v>
      </c>
      <c r="M426" s="66">
        <f t="shared" si="80"/>
        <v>880</v>
      </c>
      <c r="N426" s="66">
        <f t="shared" si="80"/>
        <v>700</v>
      </c>
      <c r="O426" s="66">
        <f t="shared" si="80"/>
        <v>530</v>
      </c>
      <c r="P426" s="66">
        <f t="shared" si="80"/>
        <v>350</v>
      </c>
      <c r="Q426" s="67">
        <f>IF(ROUNDDOWN(ROUND($F426/12*Q$406,-1)/10,0),ROUND($F426/12*Q$406,-1),10)</f>
        <v>180</v>
      </c>
      <c r="R426" s="108"/>
    </row>
    <row r="427" spans="1:18" ht="14.25" thickBot="1">
      <c r="A427" s="229" t="s">
        <v>4</v>
      </c>
      <c r="B427" s="230"/>
      <c r="C427" s="230"/>
      <c r="D427" s="231"/>
      <c r="E427" s="162" t="s">
        <v>224</v>
      </c>
      <c r="F427" s="95">
        <f>SUM(F407:F426)</f>
        <v>90230</v>
      </c>
      <c r="G427" s="96">
        <f t="shared" ref="G427:P427" si="81">SUM(G407:G426)</f>
        <v>82710</v>
      </c>
      <c r="H427" s="96">
        <f t="shared" si="81"/>
        <v>75210</v>
      </c>
      <c r="I427" s="96">
        <f t="shared" si="81"/>
        <v>67690</v>
      </c>
      <c r="J427" s="96">
        <f t="shared" si="81"/>
        <v>60140</v>
      </c>
      <c r="K427" s="96">
        <f t="shared" si="81"/>
        <v>52650</v>
      </c>
      <c r="L427" s="96">
        <f t="shared" si="81"/>
        <v>45130</v>
      </c>
      <c r="M427" s="96">
        <f t="shared" si="81"/>
        <v>37600</v>
      </c>
      <c r="N427" s="96">
        <f t="shared" si="81"/>
        <v>30090</v>
      </c>
      <c r="O427" s="96">
        <f t="shared" si="81"/>
        <v>22570</v>
      </c>
      <c r="P427" s="96">
        <f t="shared" si="81"/>
        <v>15030</v>
      </c>
      <c r="Q427" s="97">
        <f>SUM(Q407:Q426)</f>
        <v>7540</v>
      </c>
      <c r="R427" s="108"/>
    </row>
    <row r="428" spans="1:18" ht="14.25" thickBot="1">
      <c r="A428" s="151"/>
      <c r="B428" s="154"/>
      <c r="C428" s="152"/>
      <c r="D428" s="152"/>
      <c r="E428" s="170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3"/>
    </row>
    <row r="430" spans="1:18" ht="14.25" thickBot="1"/>
    <row r="431" spans="1:18" ht="14.25" thickBot="1">
      <c r="A431" s="221" t="s">
        <v>63</v>
      </c>
      <c r="B431" s="222"/>
      <c r="C431" s="223"/>
      <c r="D431" s="146"/>
      <c r="E431" s="156"/>
      <c r="F431" s="146"/>
      <c r="G431" s="146"/>
      <c r="H431" s="146"/>
      <c r="I431" s="146"/>
      <c r="J431" s="146"/>
      <c r="K431" s="146"/>
      <c r="L431" s="146"/>
      <c r="M431" s="146"/>
      <c r="N431" s="146"/>
      <c r="O431" s="146"/>
      <c r="P431" s="146"/>
      <c r="Q431" s="146"/>
      <c r="R431" s="147"/>
    </row>
    <row r="432" spans="1:18" ht="15" thickBot="1">
      <c r="A432" s="148"/>
      <c r="B432" s="137"/>
      <c r="C432" s="5"/>
      <c r="D432" s="5"/>
      <c r="E432" s="157"/>
      <c r="F432" s="149" t="s">
        <v>5</v>
      </c>
      <c r="G432" s="149" t="s">
        <v>6</v>
      </c>
      <c r="H432" s="149" t="s">
        <v>7</v>
      </c>
      <c r="I432" s="149" t="s">
        <v>8</v>
      </c>
      <c r="J432" s="149" t="s">
        <v>9</v>
      </c>
      <c r="K432" s="149" t="s">
        <v>10</v>
      </c>
      <c r="L432" s="149" t="s">
        <v>11</v>
      </c>
      <c r="M432" s="149" t="s">
        <v>12</v>
      </c>
      <c r="N432" s="149" t="s">
        <v>13</v>
      </c>
      <c r="O432" s="149" t="s">
        <v>14</v>
      </c>
      <c r="P432" s="149" t="s">
        <v>15</v>
      </c>
      <c r="Q432" s="149" t="s">
        <v>16</v>
      </c>
      <c r="R432" s="108"/>
    </row>
    <row r="433" spans="1:18" ht="14.25" thickBot="1">
      <c r="A433" s="36" t="s">
        <v>20</v>
      </c>
      <c r="B433" s="262" t="s">
        <v>29</v>
      </c>
      <c r="C433" s="231"/>
      <c r="D433" s="37" t="s">
        <v>0</v>
      </c>
      <c r="E433" s="185"/>
      <c r="F433" s="54">
        <v>12</v>
      </c>
      <c r="G433" s="32">
        <v>11</v>
      </c>
      <c r="H433" s="32">
        <v>10</v>
      </c>
      <c r="I433" s="32">
        <v>9</v>
      </c>
      <c r="J433" s="32">
        <v>8</v>
      </c>
      <c r="K433" s="32">
        <v>7</v>
      </c>
      <c r="L433" s="32">
        <v>6</v>
      </c>
      <c r="M433" s="32">
        <v>5</v>
      </c>
      <c r="N433" s="32">
        <v>4</v>
      </c>
      <c r="O433" s="32">
        <v>3</v>
      </c>
      <c r="P433" s="32">
        <v>2</v>
      </c>
      <c r="Q433" s="33">
        <v>1</v>
      </c>
      <c r="R433" s="108"/>
    </row>
    <row r="434" spans="1:18">
      <c r="A434" s="263" t="s">
        <v>30</v>
      </c>
      <c r="B434" s="264"/>
      <c r="C434" s="38" t="s">
        <v>1</v>
      </c>
      <c r="D434" s="68" t="s">
        <v>69</v>
      </c>
      <c r="E434" s="183"/>
      <c r="F434" s="92">
        <v>1670</v>
      </c>
      <c r="G434" s="61">
        <f>IF(ROUNDDOWN(ROUND($F434/12*G$433,-1)/10,0),ROUND($F434/12*G$433,-1),10)</f>
        <v>1530</v>
      </c>
      <c r="H434" s="61">
        <f t="shared" ref="H434:P435" si="82">IF(ROUNDDOWN(ROUND($F434/12*H$433,-1)/10,0),ROUND($F434/12*H$433,-1),10)</f>
        <v>1390</v>
      </c>
      <c r="I434" s="61">
        <f t="shared" si="82"/>
        <v>1250</v>
      </c>
      <c r="J434" s="61">
        <f t="shared" si="82"/>
        <v>1110</v>
      </c>
      <c r="K434" s="61">
        <f t="shared" si="82"/>
        <v>970</v>
      </c>
      <c r="L434" s="61">
        <f t="shared" si="82"/>
        <v>840</v>
      </c>
      <c r="M434" s="61">
        <f t="shared" si="82"/>
        <v>700</v>
      </c>
      <c r="N434" s="61">
        <f t="shared" si="82"/>
        <v>560</v>
      </c>
      <c r="O434" s="61">
        <f t="shared" si="82"/>
        <v>420</v>
      </c>
      <c r="P434" s="61">
        <f t="shared" si="82"/>
        <v>280</v>
      </c>
      <c r="Q434" s="62">
        <f>IF(ROUNDDOWN(ROUND($F434/12*Q$433,-1)/10,0),ROUND($F434/12*Q$433,-1),10)</f>
        <v>140</v>
      </c>
      <c r="R434" s="108"/>
    </row>
    <row r="435" spans="1:18">
      <c r="A435" s="225"/>
      <c r="B435" s="226"/>
      <c r="C435" s="34" t="s">
        <v>2</v>
      </c>
      <c r="D435" s="35">
        <v>2000</v>
      </c>
      <c r="E435" s="180"/>
      <c r="F435" s="93">
        <v>1360</v>
      </c>
      <c r="G435" s="63">
        <f>IF(ROUNDDOWN(ROUND($F435/12*G$433,-1)/10,0),ROUND($F435/12*G$433,-1),10)</f>
        <v>1250</v>
      </c>
      <c r="H435" s="63">
        <f t="shared" si="82"/>
        <v>1130</v>
      </c>
      <c r="I435" s="63">
        <f t="shared" si="82"/>
        <v>1020</v>
      </c>
      <c r="J435" s="63">
        <f t="shared" si="82"/>
        <v>910</v>
      </c>
      <c r="K435" s="63">
        <f t="shared" si="82"/>
        <v>790</v>
      </c>
      <c r="L435" s="63">
        <f t="shared" si="82"/>
        <v>680</v>
      </c>
      <c r="M435" s="63">
        <f t="shared" si="82"/>
        <v>570</v>
      </c>
      <c r="N435" s="63">
        <f t="shared" si="82"/>
        <v>450</v>
      </c>
      <c r="O435" s="63">
        <f t="shared" si="82"/>
        <v>340</v>
      </c>
      <c r="P435" s="63">
        <f t="shared" si="82"/>
        <v>230</v>
      </c>
      <c r="Q435" s="64">
        <f>IF(ROUNDDOWN(ROUND($F435/12*Q$433,-1)/10,0),ROUND($F435/12*Q$433,-1),10)</f>
        <v>110</v>
      </c>
      <c r="R435" s="108"/>
    </row>
    <row r="436" spans="1:18">
      <c r="A436" s="225"/>
      <c r="B436" s="226"/>
      <c r="C436" s="34" t="s">
        <v>3</v>
      </c>
      <c r="D436" s="35">
        <v>1000</v>
      </c>
      <c r="E436" s="180"/>
      <c r="F436" s="93">
        <v>3230</v>
      </c>
      <c r="G436" s="63">
        <f t="shared" ref="G436:Q447" si="83">IF(ROUNDDOWN(ROUND($F436/12*G$433,-1)/10,0),ROUND($F436/12*G$433,-1),10)</f>
        <v>2960</v>
      </c>
      <c r="H436" s="63">
        <f t="shared" si="83"/>
        <v>2690</v>
      </c>
      <c r="I436" s="63">
        <f t="shared" si="83"/>
        <v>2420</v>
      </c>
      <c r="J436" s="63">
        <f t="shared" si="83"/>
        <v>2150</v>
      </c>
      <c r="K436" s="63">
        <f t="shared" si="83"/>
        <v>1880</v>
      </c>
      <c r="L436" s="63">
        <f t="shared" si="83"/>
        <v>1620</v>
      </c>
      <c r="M436" s="63">
        <f t="shared" si="83"/>
        <v>1350</v>
      </c>
      <c r="N436" s="63">
        <f t="shared" si="83"/>
        <v>1080</v>
      </c>
      <c r="O436" s="63">
        <f t="shared" si="83"/>
        <v>810</v>
      </c>
      <c r="P436" s="63">
        <f t="shared" si="83"/>
        <v>540</v>
      </c>
      <c r="Q436" s="64">
        <f t="shared" si="83"/>
        <v>270</v>
      </c>
      <c r="R436" s="108"/>
    </row>
    <row r="437" spans="1:18">
      <c r="A437" s="225" t="s">
        <v>31</v>
      </c>
      <c r="B437" s="226"/>
      <c r="C437" s="34" t="s">
        <v>1</v>
      </c>
      <c r="D437" s="35" t="str">
        <f>D434</f>
        <v>150万</v>
      </c>
      <c r="E437" s="180"/>
      <c r="F437" s="93">
        <v>310</v>
      </c>
      <c r="G437" s="63">
        <f t="shared" si="83"/>
        <v>280</v>
      </c>
      <c r="H437" s="63">
        <f t="shared" si="83"/>
        <v>260</v>
      </c>
      <c r="I437" s="63">
        <f t="shared" si="83"/>
        <v>230</v>
      </c>
      <c r="J437" s="63">
        <f t="shared" si="83"/>
        <v>210</v>
      </c>
      <c r="K437" s="63">
        <f t="shared" si="83"/>
        <v>180</v>
      </c>
      <c r="L437" s="63">
        <f t="shared" si="83"/>
        <v>160</v>
      </c>
      <c r="M437" s="63">
        <f t="shared" si="83"/>
        <v>130</v>
      </c>
      <c r="N437" s="63">
        <f t="shared" si="83"/>
        <v>100</v>
      </c>
      <c r="O437" s="63">
        <f t="shared" si="83"/>
        <v>80</v>
      </c>
      <c r="P437" s="63">
        <f t="shared" si="83"/>
        <v>50</v>
      </c>
      <c r="Q437" s="64">
        <f t="shared" si="83"/>
        <v>30</v>
      </c>
      <c r="R437" s="108"/>
    </row>
    <row r="438" spans="1:18">
      <c r="A438" s="225"/>
      <c r="B438" s="226"/>
      <c r="C438" s="34" t="s">
        <v>2</v>
      </c>
      <c r="D438" s="35">
        <v>2000</v>
      </c>
      <c r="E438" s="180"/>
      <c r="F438" s="93">
        <v>160</v>
      </c>
      <c r="G438" s="63">
        <f t="shared" si="83"/>
        <v>150</v>
      </c>
      <c r="H438" s="63">
        <f t="shared" si="83"/>
        <v>130</v>
      </c>
      <c r="I438" s="63">
        <f t="shared" si="83"/>
        <v>120</v>
      </c>
      <c r="J438" s="63">
        <f t="shared" si="83"/>
        <v>110</v>
      </c>
      <c r="K438" s="63">
        <f t="shared" si="83"/>
        <v>90</v>
      </c>
      <c r="L438" s="63">
        <f t="shared" si="83"/>
        <v>80</v>
      </c>
      <c r="M438" s="63">
        <f t="shared" si="83"/>
        <v>70</v>
      </c>
      <c r="N438" s="63">
        <f t="shared" si="83"/>
        <v>50</v>
      </c>
      <c r="O438" s="63">
        <f t="shared" si="83"/>
        <v>40</v>
      </c>
      <c r="P438" s="63">
        <f t="shared" si="83"/>
        <v>30</v>
      </c>
      <c r="Q438" s="64">
        <f t="shared" si="83"/>
        <v>10</v>
      </c>
      <c r="R438" s="108"/>
    </row>
    <row r="439" spans="1:18">
      <c r="A439" s="225"/>
      <c r="B439" s="226"/>
      <c r="C439" s="34" t="s">
        <v>3</v>
      </c>
      <c r="D439" s="35">
        <v>1000</v>
      </c>
      <c r="E439" s="180"/>
      <c r="F439" s="93">
        <v>80</v>
      </c>
      <c r="G439" s="63">
        <f t="shared" si="83"/>
        <v>70</v>
      </c>
      <c r="H439" s="63">
        <f t="shared" si="83"/>
        <v>70</v>
      </c>
      <c r="I439" s="63">
        <f t="shared" si="83"/>
        <v>60</v>
      </c>
      <c r="J439" s="63">
        <f t="shared" si="83"/>
        <v>50</v>
      </c>
      <c r="K439" s="63">
        <f t="shared" si="83"/>
        <v>50</v>
      </c>
      <c r="L439" s="63">
        <f t="shared" si="83"/>
        <v>40</v>
      </c>
      <c r="M439" s="63">
        <f t="shared" si="83"/>
        <v>30</v>
      </c>
      <c r="N439" s="63">
        <f t="shared" si="83"/>
        <v>30</v>
      </c>
      <c r="O439" s="63">
        <f t="shared" si="83"/>
        <v>20</v>
      </c>
      <c r="P439" s="63">
        <f t="shared" si="83"/>
        <v>10</v>
      </c>
      <c r="Q439" s="64">
        <f t="shared" si="83"/>
        <v>10</v>
      </c>
      <c r="R439" s="108"/>
    </row>
    <row r="440" spans="1:18">
      <c r="A440" s="225" t="s">
        <v>32</v>
      </c>
      <c r="B440" s="226"/>
      <c r="C440" s="34" t="s">
        <v>1</v>
      </c>
      <c r="D440" s="35" t="str">
        <f>D434</f>
        <v>150万</v>
      </c>
      <c r="E440" s="180"/>
      <c r="F440" s="93">
        <v>1360</v>
      </c>
      <c r="G440" s="63">
        <f t="shared" si="83"/>
        <v>1250</v>
      </c>
      <c r="H440" s="63">
        <f t="shared" si="83"/>
        <v>1130</v>
      </c>
      <c r="I440" s="63">
        <f t="shared" si="83"/>
        <v>1020</v>
      </c>
      <c r="J440" s="63">
        <f t="shared" si="83"/>
        <v>910</v>
      </c>
      <c r="K440" s="63">
        <f t="shared" si="83"/>
        <v>790</v>
      </c>
      <c r="L440" s="63">
        <f t="shared" si="83"/>
        <v>680</v>
      </c>
      <c r="M440" s="63">
        <f t="shared" si="83"/>
        <v>570</v>
      </c>
      <c r="N440" s="63">
        <f t="shared" si="83"/>
        <v>450</v>
      </c>
      <c r="O440" s="63">
        <f t="shared" si="83"/>
        <v>340</v>
      </c>
      <c r="P440" s="63">
        <f t="shared" si="83"/>
        <v>230</v>
      </c>
      <c r="Q440" s="64">
        <f t="shared" si="83"/>
        <v>110</v>
      </c>
      <c r="R440" s="108"/>
    </row>
    <row r="441" spans="1:18">
      <c r="A441" s="225"/>
      <c r="B441" s="226"/>
      <c r="C441" s="34" t="s">
        <v>2</v>
      </c>
      <c r="D441" s="35">
        <v>2000</v>
      </c>
      <c r="E441" s="180"/>
      <c r="F441" s="93">
        <v>1000</v>
      </c>
      <c r="G441" s="63">
        <f t="shared" si="83"/>
        <v>920</v>
      </c>
      <c r="H441" s="63">
        <f t="shared" si="83"/>
        <v>830</v>
      </c>
      <c r="I441" s="63">
        <f t="shared" si="83"/>
        <v>750</v>
      </c>
      <c r="J441" s="63">
        <f t="shared" si="83"/>
        <v>670</v>
      </c>
      <c r="K441" s="63">
        <f t="shared" si="83"/>
        <v>580</v>
      </c>
      <c r="L441" s="63">
        <f t="shared" si="83"/>
        <v>500</v>
      </c>
      <c r="M441" s="63">
        <f t="shared" si="83"/>
        <v>420</v>
      </c>
      <c r="N441" s="63">
        <f t="shared" si="83"/>
        <v>330</v>
      </c>
      <c r="O441" s="63">
        <f t="shared" si="83"/>
        <v>250</v>
      </c>
      <c r="P441" s="63">
        <f t="shared" si="83"/>
        <v>170</v>
      </c>
      <c r="Q441" s="64">
        <f t="shared" si="83"/>
        <v>80</v>
      </c>
      <c r="R441" s="108"/>
    </row>
    <row r="442" spans="1:18">
      <c r="A442" s="225"/>
      <c r="B442" s="226"/>
      <c r="C442" s="34" t="s">
        <v>3</v>
      </c>
      <c r="D442" s="35">
        <v>1000</v>
      </c>
      <c r="E442" s="180"/>
      <c r="F442" s="93">
        <v>2590</v>
      </c>
      <c r="G442" s="63">
        <f t="shared" si="83"/>
        <v>2370</v>
      </c>
      <c r="H442" s="63">
        <f t="shared" si="83"/>
        <v>2160</v>
      </c>
      <c r="I442" s="63">
        <f t="shared" si="83"/>
        <v>1940</v>
      </c>
      <c r="J442" s="63">
        <f t="shared" si="83"/>
        <v>1730</v>
      </c>
      <c r="K442" s="63">
        <f t="shared" si="83"/>
        <v>1510</v>
      </c>
      <c r="L442" s="63">
        <f t="shared" si="83"/>
        <v>1300</v>
      </c>
      <c r="M442" s="63">
        <f t="shared" si="83"/>
        <v>1080</v>
      </c>
      <c r="N442" s="63">
        <f t="shared" si="83"/>
        <v>860</v>
      </c>
      <c r="O442" s="63">
        <f t="shared" si="83"/>
        <v>650</v>
      </c>
      <c r="P442" s="63">
        <f t="shared" si="83"/>
        <v>430</v>
      </c>
      <c r="Q442" s="64">
        <f t="shared" si="83"/>
        <v>220</v>
      </c>
      <c r="R442" s="108"/>
    </row>
    <row r="443" spans="1:18">
      <c r="A443" s="225" t="s">
        <v>33</v>
      </c>
      <c r="B443" s="226"/>
      <c r="C443" s="34" t="s">
        <v>1</v>
      </c>
      <c r="D443" s="35" t="str">
        <f>D434</f>
        <v>150万</v>
      </c>
      <c r="E443" s="180"/>
      <c r="F443" s="93">
        <v>310</v>
      </c>
      <c r="G443" s="63">
        <f t="shared" si="83"/>
        <v>280</v>
      </c>
      <c r="H443" s="63">
        <f t="shared" si="83"/>
        <v>260</v>
      </c>
      <c r="I443" s="63">
        <f t="shared" si="83"/>
        <v>230</v>
      </c>
      <c r="J443" s="63">
        <f t="shared" si="83"/>
        <v>210</v>
      </c>
      <c r="K443" s="63">
        <f t="shared" si="83"/>
        <v>180</v>
      </c>
      <c r="L443" s="63">
        <f t="shared" si="83"/>
        <v>160</v>
      </c>
      <c r="M443" s="63">
        <f t="shared" si="83"/>
        <v>130</v>
      </c>
      <c r="N443" s="63">
        <f t="shared" si="83"/>
        <v>100</v>
      </c>
      <c r="O443" s="63">
        <f t="shared" si="83"/>
        <v>80</v>
      </c>
      <c r="P443" s="63">
        <f t="shared" si="83"/>
        <v>50</v>
      </c>
      <c r="Q443" s="64">
        <f t="shared" si="83"/>
        <v>30</v>
      </c>
      <c r="R443" s="108"/>
    </row>
    <row r="444" spans="1:18">
      <c r="A444" s="225"/>
      <c r="B444" s="226"/>
      <c r="C444" s="34" t="s">
        <v>2</v>
      </c>
      <c r="D444" s="35">
        <v>2000</v>
      </c>
      <c r="E444" s="180"/>
      <c r="F444" s="93">
        <v>160</v>
      </c>
      <c r="G444" s="63">
        <f t="shared" si="83"/>
        <v>150</v>
      </c>
      <c r="H444" s="63">
        <f t="shared" si="83"/>
        <v>130</v>
      </c>
      <c r="I444" s="63">
        <f t="shared" si="83"/>
        <v>120</v>
      </c>
      <c r="J444" s="63">
        <f t="shared" si="83"/>
        <v>110</v>
      </c>
      <c r="K444" s="63">
        <f t="shared" si="83"/>
        <v>90</v>
      </c>
      <c r="L444" s="63">
        <f t="shared" si="83"/>
        <v>80</v>
      </c>
      <c r="M444" s="63">
        <f t="shared" si="83"/>
        <v>70</v>
      </c>
      <c r="N444" s="63">
        <f t="shared" si="83"/>
        <v>50</v>
      </c>
      <c r="O444" s="63">
        <f t="shared" si="83"/>
        <v>40</v>
      </c>
      <c r="P444" s="63">
        <f t="shared" si="83"/>
        <v>30</v>
      </c>
      <c r="Q444" s="64">
        <f t="shared" si="83"/>
        <v>10</v>
      </c>
      <c r="R444" s="108"/>
    </row>
    <row r="445" spans="1:18">
      <c r="A445" s="225"/>
      <c r="B445" s="226"/>
      <c r="C445" s="34" t="s">
        <v>3</v>
      </c>
      <c r="D445" s="35">
        <v>1000</v>
      </c>
      <c r="E445" s="180"/>
      <c r="F445" s="93">
        <v>80</v>
      </c>
      <c r="G445" s="63">
        <f t="shared" si="83"/>
        <v>70</v>
      </c>
      <c r="H445" s="63">
        <f t="shared" si="83"/>
        <v>70</v>
      </c>
      <c r="I445" s="63">
        <f t="shared" si="83"/>
        <v>60</v>
      </c>
      <c r="J445" s="63">
        <f t="shared" si="83"/>
        <v>50</v>
      </c>
      <c r="K445" s="63">
        <f t="shared" si="83"/>
        <v>50</v>
      </c>
      <c r="L445" s="63">
        <f t="shared" si="83"/>
        <v>40</v>
      </c>
      <c r="M445" s="63">
        <f t="shared" si="83"/>
        <v>30</v>
      </c>
      <c r="N445" s="63">
        <f t="shared" si="83"/>
        <v>30</v>
      </c>
      <c r="O445" s="63">
        <f t="shared" si="83"/>
        <v>20</v>
      </c>
      <c r="P445" s="63">
        <f t="shared" si="83"/>
        <v>10</v>
      </c>
      <c r="Q445" s="64">
        <f t="shared" si="83"/>
        <v>10</v>
      </c>
      <c r="R445" s="108"/>
    </row>
    <row r="446" spans="1:18">
      <c r="A446" s="225" t="s">
        <v>34</v>
      </c>
      <c r="B446" s="226"/>
      <c r="C446" s="226"/>
      <c r="D446" s="35" t="s">
        <v>68</v>
      </c>
      <c r="E446" s="180"/>
      <c r="F446" s="93">
        <v>1150</v>
      </c>
      <c r="G446" s="63">
        <f t="shared" si="83"/>
        <v>1050</v>
      </c>
      <c r="H446" s="63">
        <f t="shared" si="83"/>
        <v>960</v>
      </c>
      <c r="I446" s="63">
        <f t="shared" si="83"/>
        <v>860</v>
      </c>
      <c r="J446" s="63">
        <f t="shared" si="83"/>
        <v>770</v>
      </c>
      <c r="K446" s="63">
        <f t="shared" si="83"/>
        <v>670</v>
      </c>
      <c r="L446" s="63">
        <f t="shared" si="83"/>
        <v>580</v>
      </c>
      <c r="M446" s="63">
        <f t="shared" si="83"/>
        <v>480</v>
      </c>
      <c r="N446" s="63">
        <f t="shared" si="83"/>
        <v>380</v>
      </c>
      <c r="O446" s="63">
        <f t="shared" si="83"/>
        <v>290</v>
      </c>
      <c r="P446" s="63">
        <f t="shared" si="83"/>
        <v>190</v>
      </c>
      <c r="Q446" s="64">
        <f t="shared" si="83"/>
        <v>100</v>
      </c>
      <c r="R446" s="108"/>
    </row>
    <row r="447" spans="1:18" ht="14.25" thickBot="1">
      <c r="A447" s="227" t="s">
        <v>35</v>
      </c>
      <c r="B447" s="228"/>
      <c r="C447" s="228"/>
      <c r="D447" s="65" t="s">
        <v>44</v>
      </c>
      <c r="E447" s="181"/>
      <c r="F447" s="94">
        <v>2100</v>
      </c>
      <c r="G447" s="66">
        <f>IF(ROUNDDOWN(ROUND($F447/12*G$433,-1)/10,0),ROUND($F447/12*G$433,-1),10)</f>
        <v>1930</v>
      </c>
      <c r="H447" s="66">
        <f t="shared" si="83"/>
        <v>1750</v>
      </c>
      <c r="I447" s="66">
        <f t="shared" si="83"/>
        <v>1580</v>
      </c>
      <c r="J447" s="66">
        <f t="shared" si="83"/>
        <v>1400</v>
      </c>
      <c r="K447" s="66">
        <f t="shared" si="83"/>
        <v>1230</v>
      </c>
      <c r="L447" s="66">
        <f t="shared" si="83"/>
        <v>1050</v>
      </c>
      <c r="M447" s="66">
        <f t="shared" si="83"/>
        <v>880</v>
      </c>
      <c r="N447" s="66">
        <f t="shared" si="83"/>
        <v>700</v>
      </c>
      <c r="O447" s="66">
        <f t="shared" si="83"/>
        <v>530</v>
      </c>
      <c r="P447" s="66">
        <f t="shared" si="83"/>
        <v>350</v>
      </c>
      <c r="Q447" s="67">
        <f>IF(ROUNDDOWN(ROUND($F447/12*Q$433,-1)/10,0),ROUND($F447/12*Q$433,-1),10)</f>
        <v>180</v>
      </c>
      <c r="R447" s="108"/>
    </row>
    <row r="448" spans="1:18" ht="14.25" thickBot="1">
      <c r="A448" s="229" t="s">
        <v>4</v>
      </c>
      <c r="B448" s="230"/>
      <c r="C448" s="230"/>
      <c r="D448" s="231"/>
      <c r="E448" s="162" t="s">
        <v>217</v>
      </c>
      <c r="F448" s="95">
        <f>SUM(F434:F447)</f>
        <v>15560</v>
      </c>
      <c r="G448" s="96">
        <f t="shared" ref="G448:P448" si="84">SUM(G434:G447)</f>
        <v>14260</v>
      </c>
      <c r="H448" s="96">
        <f t="shared" si="84"/>
        <v>12960</v>
      </c>
      <c r="I448" s="96">
        <f t="shared" si="84"/>
        <v>11660</v>
      </c>
      <c r="J448" s="96">
        <f t="shared" si="84"/>
        <v>10390</v>
      </c>
      <c r="K448" s="96">
        <f t="shared" si="84"/>
        <v>9060</v>
      </c>
      <c r="L448" s="96">
        <f t="shared" si="84"/>
        <v>7810</v>
      </c>
      <c r="M448" s="96">
        <f t="shared" si="84"/>
        <v>6510</v>
      </c>
      <c r="N448" s="96">
        <f t="shared" si="84"/>
        <v>5170</v>
      </c>
      <c r="O448" s="96">
        <f t="shared" si="84"/>
        <v>3910</v>
      </c>
      <c r="P448" s="96">
        <f t="shared" si="84"/>
        <v>2600</v>
      </c>
      <c r="Q448" s="97">
        <f>SUM(Q434:Q447)</f>
        <v>1310</v>
      </c>
      <c r="R448" s="108"/>
    </row>
    <row r="449" spans="1:18">
      <c r="A449" s="150"/>
      <c r="B449" s="136"/>
      <c r="C449" s="2"/>
      <c r="D449" s="2"/>
      <c r="E449" s="15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108"/>
    </row>
    <row r="450" spans="1:18" ht="15" thickBot="1">
      <c r="A450" s="148"/>
      <c r="B450" s="137"/>
      <c r="C450" s="5"/>
      <c r="D450" s="5"/>
      <c r="E450" s="157"/>
      <c r="F450" s="149" t="s">
        <v>5</v>
      </c>
      <c r="G450" s="149" t="s">
        <v>6</v>
      </c>
      <c r="H450" s="149" t="s">
        <v>7</v>
      </c>
      <c r="I450" s="149" t="s">
        <v>8</v>
      </c>
      <c r="J450" s="149" t="s">
        <v>9</v>
      </c>
      <c r="K450" s="149" t="s">
        <v>10</v>
      </c>
      <c r="L450" s="149" t="s">
        <v>11</v>
      </c>
      <c r="M450" s="149" t="s">
        <v>12</v>
      </c>
      <c r="N450" s="149" t="s">
        <v>13</v>
      </c>
      <c r="O450" s="149" t="s">
        <v>14</v>
      </c>
      <c r="P450" s="149" t="s">
        <v>15</v>
      </c>
      <c r="Q450" s="149" t="s">
        <v>16</v>
      </c>
      <c r="R450" s="108"/>
    </row>
    <row r="451" spans="1:18" ht="14.25" thickBot="1">
      <c r="A451" s="30" t="s">
        <v>20</v>
      </c>
      <c r="B451" s="224" t="s">
        <v>37</v>
      </c>
      <c r="C451" s="224"/>
      <c r="D451" s="31" t="s">
        <v>0</v>
      </c>
      <c r="E451" s="185"/>
      <c r="F451" s="54">
        <v>12</v>
      </c>
      <c r="G451" s="32">
        <v>11</v>
      </c>
      <c r="H451" s="32">
        <v>10</v>
      </c>
      <c r="I451" s="32">
        <v>9</v>
      </c>
      <c r="J451" s="32">
        <v>8</v>
      </c>
      <c r="K451" s="32">
        <v>7</v>
      </c>
      <c r="L451" s="32">
        <v>6</v>
      </c>
      <c r="M451" s="32">
        <v>5</v>
      </c>
      <c r="N451" s="32">
        <v>4</v>
      </c>
      <c r="O451" s="32">
        <v>3</v>
      </c>
      <c r="P451" s="32">
        <v>2</v>
      </c>
      <c r="Q451" s="33">
        <v>1</v>
      </c>
      <c r="R451" s="108"/>
    </row>
    <row r="452" spans="1:18">
      <c r="A452" s="225" t="s">
        <v>30</v>
      </c>
      <c r="B452" s="226"/>
      <c r="C452" s="34" t="s">
        <v>1</v>
      </c>
      <c r="D452" s="35" t="s">
        <v>44</v>
      </c>
      <c r="E452" s="183"/>
      <c r="F452" s="92">
        <v>3330</v>
      </c>
      <c r="G452" s="61">
        <f>IF(ROUNDDOWN(ROUND($F452/12*G$451,-1)/10,0),ROUND($F452/12*G$451,-1),10)</f>
        <v>3050</v>
      </c>
      <c r="H452" s="61">
        <f t="shared" ref="H452:P453" si="85">IF(ROUNDDOWN(ROUND($F452/12*H$451,-1)/10,0),ROUND($F452/12*H$451,-1),10)</f>
        <v>2780</v>
      </c>
      <c r="I452" s="61">
        <f t="shared" si="85"/>
        <v>2500</v>
      </c>
      <c r="J452" s="61">
        <f t="shared" si="85"/>
        <v>2220</v>
      </c>
      <c r="K452" s="61">
        <f t="shared" si="85"/>
        <v>1940</v>
      </c>
      <c r="L452" s="61">
        <f t="shared" si="85"/>
        <v>1670</v>
      </c>
      <c r="M452" s="61">
        <f t="shared" si="85"/>
        <v>1390</v>
      </c>
      <c r="N452" s="61">
        <f t="shared" si="85"/>
        <v>1110</v>
      </c>
      <c r="O452" s="61">
        <f t="shared" si="85"/>
        <v>830</v>
      </c>
      <c r="P452" s="61">
        <f t="shared" si="85"/>
        <v>560</v>
      </c>
      <c r="Q452" s="62">
        <f>IF(ROUNDDOWN(ROUND($F452/12*Q$451,-1)/10,0),ROUND($F452/12*Q$451,-1),10)</f>
        <v>280</v>
      </c>
      <c r="R452" s="108"/>
    </row>
    <row r="453" spans="1:18">
      <c r="A453" s="225"/>
      <c r="B453" s="226"/>
      <c r="C453" s="34" t="s">
        <v>2</v>
      </c>
      <c r="D453" s="35">
        <v>4000</v>
      </c>
      <c r="E453" s="180"/>
      <c r="F453" s="93">
        <v>2720</v>
      </c>
      <c r="G453" s="63">
        <f>IF(ROUNDDOWN(ROUND($F453/12*G$451,-1)/10,0),ROUND($F453/12*G$451,-1),10)</f>
        <v>2490</v>
      </c>
      <c r="H453" s="63">
        <f t="shared" si="85"/>
        <v>2270</v>
      </c>
      <c r="I453" s="63">
        <f t="shared" si="85"/>
        <v>2040</v>
      </c>
      <c r="J453" s="63">
        <f t="shared" si="85"/>
        <v>1810</v>
      </c>
      <c r="K453" s="63">
        <f t="shared" si="85"/>
        <v>1590</v>
      </c>
      <c r="L453" s="63">
        <f t="shared" si="85"/>
        <v>1360</v>
      </c>
      <c r="M453" s="63">
        <f t="shared" si="85"/>
        <v>1130</v>
      </c>
      <c r="N453" s="63">
        <f t="shared" si="85"/>
        <v>910</v>
      </c>
      <c r="O453" s="63">
        <f t="shared" si="85"/>
        <v>680</v>
      </c>
      <c r="P453" s="63">
        <f t="shared" si="85"/>
        <v>450</v>
      </c>
      <c r="Q453" s="64">
        <f>IF(ROUNDDOWN(ROUND($F453/12*Q$451,-1)/10,0),ROUND($F453/12*Q$451,-1),10)</f>
        <v>230</v>
      </c>
      <c r="R453" s="108"/>
    </row>
    <row r="454" spans="1:18">
      <c r="A454" s="225"/>
      <c r="B454" s="226"/>
      <c r="C454" s="34" t="s">
        <v>3</v>
      </c>
      <c r="D454" s="35">
        <v>2000</v>
      </c>
      <c r="E454" s="180"/>
      <c r="F454" s="93">
        <v>6460</v>
      </c>
      <c r="G454" s="63">
        <f t="shared" ref="G454:Q465" si="86">IF(ROUNDDOWN(ROUND($F454/12*G$451,-1)/10,0),ROUND($F454/12*G$451,-1),10)</f>
        <v>5920</v>
      </c>
      <c r="H454" s="63">
        <f t="shared" si="86"/>
        <v>5380</v>
      </c>
      <c r="I454" s="63">
        <f t="shared" si="86"/>
        <v>4850</v>
      </c>
      <c r="J454" s="63">
        <f t="shared" si="86"/>
        <v>4310</v>
      </c>
      <c r="K454" s="63">
        <f t="shared" si="86"/>
        <v>3770</v>
      </c>
      <c r="L454" s="63">
        <f t="shared" si="86"/>
        <v>3230</v>
      </c>
      <c r="M454" s="63">
        <f t="shared" si="86"/>
        <v>2690</v>
      </c>
      <c r="N454" s="63">
        <f t="shared" si="86"/>
        <v>2150</v>
      </c>
      <c r="O454" s="63">
        <f t="shared" si="86"/>
        <v>1620</v>
      </c>
      <c r="P454" s="63">
        <f t="shared" si="86"/>
        <v>1080</v>
      </c>
      <c r="Q454" s="64">
        <f t="shared" si="86"/>
        <v>540</v>
      </c>
      <c r="R454" s="108"/>
    </row>
    <row r="455" spans="1:18">
      <c r="A455" s="225" t="s">
        <v>31</v>
      </c>
      <c r="B455" s="226"/>
      <c r="C455" s="34" t="s">
        <v>1</v>
      </c>
      <c r="D455" s="35" t="str">
        <f>D452</f>
        <v>300万</v>
      </c>
      <c r="E455" s="180"/>
      <c r="F455" s="93">
        <v>600</v>
      </c>
      <c r="G455" s="63">
        <f t="shared" si="86"/>
        <v>550</v>
      </c>
      <c r="H455" s="63">
        <f t="shared" si="86"/>
        <v>500</v>
      </c>
      <c r="I455" s="63">
        <f t="shared" si="86"/>
        <v>450</v>
      </c>
      <c r="J455" s="63">
        <f t="shared" si="86"/>
        <v>400</v>
      </c>
      <c r="K455" s="63">
        <f t="shared" si="86"/>
        <v>350</v>
      </c>
      <c r="L455" s="63">
        <f t="shared" si="86"/>
        <v>300</v>
      </c>
      <c r="M455" s="63">
        <f t="shared" si="86"/>
        <v>250</v>
      </c>
      <c r="N455" s="63">
        <f t="shared" si="86"/>
        <v>200</v>
      </c>
      <c r="O455" s="63">
        <f t="shared" si="86"/>
        <v>150</v>
      </c>
      <c r="P455" s="63">
        <f t="shared" si="86"/>
        <v>100</v>
      </c>
      <c r="Q455" s="64">
        <f t="shared" si="86"/>
        <v>50</v>
      </c>
      <c r="R455" s="108"/>
    </row>
    <row r="456" spans="1:18">
      <c r="A456" s="225"/>
      <c r="B456" s="226"/>
      <c r="C456" s="34" t="s">
        <v>2</v>
      </c>
      <c r="D456" s="35">
        <v>4000</v>
      </c>
      <c r="E456" s="180"/>
      <c r="F456" s="93">
        <v>320</v>
      </c>
      <c r="G456" s="63">
        <f t="shared" si="86"/>
        <v>290</v>
      </c>
      <c r="H456" s="63">
        <f t="shared" si="86"/>
        <v>270</v>
      </c>
      <c r="I456" s="63">
        <f t="shared" si="86"/>
        <v>240</v>
      </c>
      <c r="J456" s="63">
        <f t="shared" si="86"/>
        <v>210</v>
      </c>
      <c r="K456" s="63">
        <f t="shared" si="86"/>
        <v>190</v>
      </c>
      <c r="L456" s="63">
        <f t="shared" si="86"/>
        <v>160</v>
      </c>
      <c r="M456" s="63">
        <f t="shared" si="86"/>
        <v>130</v>
      </c>
      <c r="N456" s="63">
        <f t="shared" si="86"/>
        <v>110</v>
      </c>
      <c r="O456" s="63">
        <f t="shared" si="86"/>
        <v>80</v>
      </c>
      <c r="P456" s="63">
        <f t="shared" si="86"/>
        <v>50</v>
      </c>
      <c r="Q456" s="64">
        <f t="shared" si="86"/>
        <v>30</v>
      </c>
      <c r="R456" s="108"/>
    </row>
    <row r="457" spans="1:18">
      <c r="A457" s="225"/>
      <c r="B457" s="226"/>
      <c r="C457" s="34" t="s">
        <v>3</v>
      </c>
      <c r="D457" s="35">
        <v>2000</v>
      </c>
      <c r="E457" s="180"/>
      <c r="F457" s="93">
        <v>160</v>
      </c>
      <c r="G457" s="63">
        <f t="shared" si="86"/>
        <v>150</v>
      </c>
      <c r="H457" s="63">
        <f t="shared" si="86"/>
        <v>130</v>
      </c>
      <c r="I457" s="63">
        <f t="shared" si="86"/>
        <v>120</v>
      </c>
      <c r="J457" s="63">
        <f t="shared" si="86"/>
        <v>110</v>
      </c>
      <c r="K457" s="63">
        <f t="shared" si="86"/>
        <v>90</v>
      </c>
      <c r="L457" s="63">
        <f t="shared" si="86"/>
        <v>80</v>
      </c>
      <c r="M457" s="63">
        <f t="shared" si="86"/>
        <v>70</v>
      </c>
      <c r="N457" s="63">
        <f t="shared" si="86"/>
        <v>50</v>
      </c>
      <c r="O457" s="63">
        <f t="shared" si="86"/>
        <v>40</v>
      </c>
      <c r="P457" s="63">
        <f t="shared" si="86"/>
        <v>30</v>
      </c>
      <c r="Q457" s="64">
        <f t="shared" si="86"/>
        <v>10</v>
      </c>
      <c r="R457" s="108"/>
    </row>
    <row r="458" spans="1:18">
      <c r="A458" s="225" t="s">
        <v>32</v>
      </c>
      <c r="B458" s="226"/>
      <c r="C458" s="34" t="s">
        <v>1</v>
      </c>
      <c r="D458" s="35" t="str">
        <f>D452</f>
        <v>300万</v>
      </c>
      <c r="E458" s="180"/>
      <c r="F458" s="93">
        <v>2700</v>
      </c>
      <c r="G458" s="63">
        <f t="shared" si="86"/>
        <v>2480</v>
      </c>
      <c r="H458" s="63">
        <f t="shared" si="86"/>
        <v>2250</v>
      </c>
      <c r="I458" s="63">
        <f t="shared" si="86"/>
        <v>2030</v>
      </c>
      <c r="J458" s="63">
        <f t="shared" si="86"/>
        <v>1800</v>
      </c>
      <c r="K458" s="63">
        <f t="shared" si="86"/>
        <v>1580</v>
      </c>
      <c r="L458" s="63">
        <f t="shared" si="86"/>
        <v>1350</v>
      </c>
      <c r="M458" s="63">
        <f t="shared" si="86"/>
        <v>1130</v>
      </c>
      <c r="N458" s="63">
        <f t="shared" si="86"/>
        <v>900</v>
      </c>
      <c r="O458" s="63">
        <f t="shared" si="86"/>
        <v>680</v>
      </c>
      <c r="P458" s="63">
        <f t="shared" si="86"/>
        <v>450</v>
      </c>
      <c r="Q458" s="64">
        <f t="shared" si="86"/>
        <v>230</v>
      </c>
      <c r="R458" s="108"/>
    </row>
    <row r="459" spans="1:18">
      <c r="A459" s="225"/>
      <c r="B459" s="226"/>
      <c r="C459" s="34" t="s">
        <v>2</v>
      </c>
      <c r="D459" s="35">
        <v>4000</v>
      </c>
      <c r="E459" s="180"/>
      <c r="F459" s="93">
        <v>2000</v>
      </c>
      <c r="G459" s="63">
        <f t="shared" si="86"/>
        <v>1830</v>
      </c>
      <c r="H459" s="63">
        <f t="shared" si="86"/>
        <v>1670</v>
      </c>
      <c r="I459" s="63">
        <f t="shared" si="86"/>
        <v>1500</v>
      </c>
      <c r="J459" s="63">
        <f t="shared" si="86"/>
        <v>1330</v>
      </c>
      <c r="K459" s="63">
        <f t="shared" si="86"/>
        <v>1170</v>
      </c>
      <c r="L459" s="63">
        <f t="shared" si="86"/>
        <v>1000</v>
      </c>
      <c r="M459" s="63">
        <f t="shared" si="86"/>
        <v>830</v>
      </c>
      <c r="N459" s="63">
        <f t="shared" si="86"/>
        <v>670</v>
      </c>
      <c r="O459" s="63">
        <f t="shared" si="86"/>
        <v>500</v>
      </c>
      <c r="P459" s="63">
        <f t="shared" si="86"/>
        <v>330</v>
      </c>
      <c r="Q459" s="64">
        <f t="shared" si="86"/>
        <v>170</v>
      </c>
      <c r="R459" s="108"/>
    </row>
    <row r="460" spans="1:18">
      <c r="A460" s="225"/>
      <c r="B460" s="226"/>
      <c r="C460" s="34" t="s">
        <v>3</v>
      </c>
      <c r="D460" s="35">
        <v>2000</v>
      </c>
      <c r="E460" s="180"/>
      <c r="F460" s="93">
        <v>5180</v>
      </c>
      <c r="G460" s="63">
        <f t="shared" si="86"/>
        <v>4750</v>
      </c>
      <c r="H460" s="63">
        <f t="shared" si="86"/>
        <v>4320</v>
      </c>
      <c r="I460" s="63">
        <f t="shared" si="86"/>
        <v>3890</v>
      </c>
      <c r="J460" s="63">
        <f t="shared" si="86"/>
        <v>3450</v>
      </c>
      <c r="K460" s="63">
        <f t="shared" si="86"/>
        <v>3020</v>
      </c>
      <c r="L460" s="63">
        <f t="shared" si="86"/>
        <v>2590</v>
      </c>
      <c r="M460" s="63">
        <f t="shared" si="86"/>
        <v>2160</v>
      </c>
      <c r="N460" s="63">
        <f t="shared" si="86"/>
        <v>1730</v>
      </c>
      <c r="O460" s="63">
        <f t="shared" si="86"/>
        <v>1300</v>
      </c>
      <c r="P460" s="63">
        <f t="shared" si="86"/>
        <v>860</v>
      </c>
      <c r="Q460" s="64">
        <f t="shared" si="86"/>
        <v>430</v>
      </c>
      <c r="R460" s="108"/>
    </row>
    <row r="461" spans="1:18">
      <c r="A461" s="225" t="s">
        <v>33</v>
      </c>
      <c r="B461" s="226"/>
      <c r="C461" s="34" t="s">
        <v>1</v>
      </c>
      <c r="D461" s="35" t="str">
        <f>D452</f>
        <v>300万</v>
      </c>
      <c r="E461" s="180"/>
      <c r="F461" s="93">
        <v>600</v>
      </c>
      <c r="G461" s="63">
        <f t="shared" si="86"/>
        <v>550</v>
      </c>
      <c r="H461" s="63">
        <f t="shared" si="86"/>
        <v>500</v>
      </c>
      <c r="I461" s="63">
        <f t="shared" si="86"/>
        <v>450</v>
      </c>
      <c r="J461" s="63">
        <f t="shared" si="86"/>
        <v>400</v>
      </c>
      <c r="K461" s="63">
        <f t="shared" si="86"/>
        <v>350</v>
      </c>
      <c r="L461" s="63">
        <f t="shared" si="86"/>
        <v>300</v>
      </c>
      <c r="M461" s="63">
        <f t="shared" si="86"/>
        <v>250</v>
      </c>
      <c r="N461" s="63">
        <f t="shared" si="86"/>
        <v>200</v>
      </c>
      <c r="O461" s="63">
        <f t="shared" si="86"/>
        <v>150</v>
      </c>
      <c r="P461" s="63">
        <f t="shared" si="86"/>
        <v>100</v>
      </c>
      <c r="Q461" s="64">
        <f t="shared" si="86"/>
        <v>50</v>
      </c>
      <c r="R461" s="108"/>
    </row>
    <row r="462" spans="1:18">
      <c r="A462" s="225"/>
      <c r="B462" s="226"/>
      <c r="C462" s="34" t="s">
        <v>2</v>
      </c>
      <c r="D462" s="35">
        <v>4000</v>
      </c>
      <c r="E462" s="180"/>
      <c r="F462" s="93">
        <v>320</v>
      </c>
      <c r="G462" s="63">
        <f t="shared" si="86"/>
        <v>290</v>
      </c>
      <c r="H462" s="63">
        <f t="shared" si="86"/>
        <v>270</v>
      </c>
      <c r="I462" s="63">
        <f t="shared" si="86"/>
        <v>240</v>
      </c>
      <c r="J462" s="63">
        <f t="shared" si="86"/>
        <v>210</v>
      </c>
      <c r="K462" s="63">
        <f t="shared" si="86"/>
        <v>190</v>
      </c>
      <c r="L462" s="63">
        <f t="shared" si="86"/>
        <v>160</v>
      </c>
      <c r="M462" s="63">
        <f t="shared" si="86"/>
        <v>130</v>
      </c>
      <c r="N462" s="63">
        <f t="shared" si="86"/>
        <v>110</v>
      </c>
      <c r="O462" s="63">
        <f t="shared" si="86"/>
        <v>80</v>
      </c>
      <c r="P462" s="63">
        <f t="shared" si="86"/>
        <v>50</v>
      </c>
      <c r="Q462" s="64">
        <f t="shared" si="86"/>
        <v>30</v>
      </c>
      <c r="R462" s="108"/>
    </row>
    <row r="463" spans="1:18">
      <c r="A463" s="225"/>
      <c r="B463" s="226"/>
      <c r="C463" s="34" t="s">
        <v>3</v>
      </c>
      <c r="D463" s="35">
        <v>2000</v>
      </c>
      <c r="E463" s="180"/>
      <c r="F463" s="93">
        <v>160</v>
      </c>
      <c r="G463" s="63">
        <f t="shared" si="86"/>
        <v>150</v>
      </c>
      <c r="H463" s="63">
        <f t="shared" si="86"/>
        <v>130</v>
      </c>
      <c r="I463" s="63">
        <f t="shared" si="86"/>
        <v>120</v>
      </c>
      <c r="J463" s="63">
        <f t="shared" si="86"/>
        <v>110</v>
      </c>
      <c r="K463" s="63">
        <f t="shared" si="86"/>
        <v>90</v>
      </c>
      <c r="L463" s="63">
        <f t="shared" si="86"/>
        <v>80</v>
      </c>
      <c r="M463" s="63">
        <f t="shared" si="86"/>
        <v>70</v>
      </c>
      <c r="N463" s="63">
        <f t="shared" si="86"/>
        <v>50</v>
      </c>
      <c r="O463" s="63">
        <f t="shared" si="86"/>
        <v>40</v>
      </c>
      <c r="P463" s="63">
        <f t="shared" si="86"/>
        <v>30</v>
      </c>
      <c r="Q463" s="64">
        <f t="shared" si="86"/>
        <v>10</v>
      </c>
      <c r="R463" s="108"/>
    </row>
    <row r="464" spans="1:18">
      <c r="A464" s="225" t="s">
        <v>34</v>
      </c>
      <c r="B464" s="226"/>
      <c r="C464" s="226"/>
      <c r="D464" s="35" t="s">
        <v>68</v>
      </c>
      <c r="E464" s="180"/>
      <c r="F464" s="93">
        <v>1150</v>
      </c>
      <c r="G464" s="63">
        <f t="shared" si="86"/>
        <v>1050</v>
      </c>
      <c r="H464" s="63">
        <f t="shared" si="86"/>
        <v>960</v>
      </c>
      <c r="I464" s="63">
        <f t="shared" si="86"/>
        <v>860</v>
      </c>
      <c r="J464" s="63">
        <f t="shared" si="86"/>
        <v>770</v>
      </c>
      <c r="K464" s="63">
        <f t="shared" si="86"/>
        <v>670</v>
      </c>
      <c r="L464" s="63">
        <f t="shared" si="86"/>
        <v>580</v>
      </c>
      <c r="M464" s="63">
        <f t="shared" si="86"/>
        <v>480</v>
      </c>
      <c r="N464" s="63">
        <f t="shared" si="86"/>
        <v>380</v>
      </c>
      <c r="O464" s="63">
        <f t="shared" si="86"/>
        <v>290</v>
      </c>
      <c r="P464" s="63">
        <f t="shared" si="86"/>
        <v>190</v>
      </c>
      <c r="Q464" s="64">
        <f>IF(ROUNDDOWN(ROUND($F464/12*Q$451,-1)/10,0),ROUND($F464/12*Q$451,-1),10)</f>
        <v>100</v>
      </c>
      <c r="R464" s="108"/>
    </row>
    <row r="465" spans="1:18" ht="14.25" thickBot="1">
      <c r="A465" s="227" t="s">
        <v>35</v>
      </c>
      <c r="B465" s="228"/>
      <c r="C465" s="228"/>
      <c r="D465" s="65" t="s">
        <v>44</v>
      </c>
      <c r="E465" s="181"/>
      <c r="F465" s="94">
        <v>2100</v>
      </c>
      <c r="G465" s="66">
        <f>IF(ROUNDDOWN(ROUND($F465/12*G$451,-1)/10,0),ROUND($F465/12*G$451,-1),10)</f>
        <v>1930</v>
      </c>
      <c r="H465" s="66">
        <f t="shared" si="86"/>
        <v>1750</v>
      </c>
      <c r="I465" s="66">
        <f t="shared" si="86"/>
        <v>1580</v>
      </c>
      <c r="J465" s="66">
        <f t="shared" si="86"/>
        <v>1400</v>
      </c>
      <c r="K465" s="66">
        <f t="shared" si="86"/>
        <v>1230</v>
      </c>
      <c r="L465" s="66">
        <f t="shared" si="86"/>
        <v>1050</v>
      </c>
      <c r="M465" s="66">
        <f t="shared" si="86"/>
        <v>880</v>
      </c>
      <c r="N465" s="66">
        <f t="shared" si="86"/>
        <v>700</v>
      </c>
      <c r="O465" s="66">
        <f t="shared" si="86"/>
        <v>530</v>
      </c>
      <c r="P465" s="66">
        <f t="shared" si="86"/>
        <v>350</v>
      </c>
      <c r="Q465" s="67">
        <f>IF(ROUNDDOWN(ROUND($F465/12*Q$451,-1)/10,0),ROUND($F465/12*Q$451,-1),10)</f>
        <v>180</v>
      </c>
      <c r="R465" s="108"/>
    </row>
    <row r="466" spans="1:18" ht="14.25" thickBot="1">
      <c r="A466" s="229" t="s">
        <v>4</v>
      </c>
      <c r="B466" s="230"/>
      <c r="C466" s="230"/>
      <c r="D466" s="231"/>
      <c r="E466" s="162" t="s">
        <v>218</v>
      </c>
      <c r="F466" s="95">
        <f>SUM(F452:F465)</f>
        <v>27800</v>
      </c>
      <c r="G466" s="96">
        <f t="shared" ref="G466:P466" si="87">SUM(G452:G465)</f>
        <v>25480</v>
      </c>
      <c r="H466" s="96">
        <f t="shared" si="87"/>
        <v>23180</v>
      </c>
      <c r="I466" s="96">
        <f t="shared" si="87"/>
        <v>20870</v>
      </c>
      <c r="J466" s="96">
        <f t="shared" si="87"/>
        <v>18530</v>
      </c>
      <c r="K466" s="96">
        <f t="shared" si="87"/>
        <v>16230</v>
      </c>
      <c r="L466" s="96">
        <f t="shared" si="87"/>
        <v>13910</v>
      </c>
      <c r="M466" s="96">
        <f t="shared" si="87"/>
        <v>11590</v>
      </c>
      <c r="N466" s="96">
        <f t="shared" si="87"/>
        <v>9270</v>
      </c>
      <c r="O466" s="96">
        <f t="shared" si="87"/>
        <v>6970</v>
      </c>
      <c r="P466" s="96">
        <f t="shared" si="87"/>
        <v>4630</v>
      </c>
      <c r="Q466" s="97">
        <f>SUM(Q452:Q465)</f>
        <v>2340</v>
      </c>
      <c r="R466" s="108"/>
    </row>
    <row r="467" spans="1:18">
      <c r="A467" s="107"/>
      <c r="B467" s="137"/>
      <c r="C467" s="5"/>
      <c r="D467" s="5"/>
      <c r="E467" s="157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108"/>
    </row>
    <row r="468" spans="1:18" ht="15" thickBot="1">
      <c r="A468" s="148"/>
      <c r="B468" s="137"/>
      <c r="C468" s="5"/>
      <c r="D468" s="5"/>
      <c r="E468" s="157"/>
      <c r="F468" s="149" t="s">
        <v>5</v>
      </c>
      <c r="G468" s="149" t="s">
        <v>6</v>
      </c>
      <c r="H468" s="149" t="s">
        <v>7</v>
      </c>
      <c r="I468" s="149" t="s">
        <v>8</v>
      </c>
      <c r="J468" s="149" t="s">
        <v>9</v>
      </c>
      <c r="K468" s="149" t="s">
        <v>10</v>
      </c>
      <c r="L468" s="149" t="s">
        <v>11</v>
      </c>
      <c r="M468" s="149" t="s">
        <v>12</v>
      </c>
      <c r="N468" s="149" t="s">
        <v>13</v>
      </c>
      <c r="O468" s="149" t="s">
        <v>14</v>
      </c>
      <c r="P468" s="149" t="s">
        <v>15</v>
      </c>
      <c r="Q468" s="149" t="s">
        <v>16</v>
      </c>
      <c r="R468" s="108"/>
    </row>
    <row r="469" spans="1:18" ht="14.25" thickBot="1">
      <c r="A469" s="30" t="s">
        <v>20</v>
      </c>
      <c r="B469" s="224" t="s">
        <v>45</v>
      </c>
      <c r="C469" s="224"/>
      <c r="D469" s="31" t="s">
        <v>0</v>
      </c>
      <c r="E469" s="182"/>
      <c r="F469" s="54">
        <v>12</v>
      </c>
      <c r="G469" s="32">
        <v>11</v>
      </c>
      <c r="H469" s="32">
        <v>10</v>
      </c>
      <c r="I469" s="32">
        <v>9</v>
      </c>
      <c r="J469" s="32">
        <v>8</v>
      </c>
      <c r="K469" s="32">
        <v>7</v>
      </c>
      <c r="L469" s="32">
        <v>6</v>
      </c>
      <c r="M469" s="32">
        <v>5</v>
      </c>
      <c r="N469" s="32">
        <v>4</v>
      </c>
      <c r="O469" s="32">
        <v>3</v>
      </c>
      <c r="P469" s="32">
        <v>2</v>
      </c>
      <c r="Q469" s="33">
        <v>1</v>
      </c>
      <c r="R469" s="108"/>
    </row>
    <row r="470" spans="1:18">
      <c r="A470" s="225" t="s">
        <v>30</v>
      </c>
      <c r="B470" s="226"/>
      <c r="C470" s="34" t="s">
        <v>1</v>
      </c>
      <c r="D470" s="35" t="s">
        <v>70</v>
      </c>
      <c r="E470" s="183"/>
      <c r="F470" s="92">
        <v>5550</v>
      </c>
      <c r="G470" s="61">
        <f>IF(ROUNDDOWN(ROUND($F470/12*G$469,-1)/10,0),ROUND($F470/12*G$469,-1),10)</f>
        <v>5090</v>
      </c>
      <c r="H470" s="61">
        <f t="shared" ref="H470:P471" si="88">IF(ROUNDDOWN(ROUND($F470/12*H$469,-1)/10,0),ROUND($F470/12*H$469,-1),10)</f>
        <v>4630</v>
      </c>
      <c r="I470" s="61">
        <f t="shared" si="88"/>
        <v>4160</v>
      </c>
      <c r="J470" s="61">
        <f t="shared" si="88"/>
        <v>3700</v>
      </c>
      <c r="K470" s="61">
        <f t="shared" si="88"/>
        <v>3240</v>
      </c>
      <c r="L470" s="61">
        <f t="shared" si="88"/>
        <v>2780</v>
      </c>
      <c r="M470" s="61">
        <f t="shared" si="88"/>
        <v>2310</v>
      </c>
      <c r="N470" s="61">
        <f t="shared" si="88"/>
        <v>1850</v>
      </c>
      <c r="O470" s="61">
        <f t="shared" si="88"/>
        <v>1390</v>
      </c>
      <c r="P470" s="61">
        <f t="shared" si="88"/>
        <v>930</v>
      </c>
      <c r="Q470" s="62">
        <f>IF(ROUNDDOWN(ROUND($F470/12*Q$469,-1)/10,0),ROUND($F470/12*Q$469,-1),10)</f>
        <v>460</v>
      </c>
      <c r="R470" s="108"/>
    </row>
    <row r="471" spans="1:18">
      <c r="A471" s="225"/>
      <c r="B471" s="226"/>
      <c r="C471" s="34" t="s">
        <v>2</v>
      </c>
      <c r="D471" s="35">
        <v>5000</v>
      </c>
      <c r="E471" s="180"/>
      <c r="F471" s="93">
        <v>3400</v>
      </c>
      <c r="G471" s="63">
        <f>IF(ROUNDDOWN(ROUND($F471/12*G$469,-1)/10,0),ROUND($F471/12*G$469,-1),10)</f>
        <v>3120</v>
      </c>
      <c r="H471" s="63">
        <f t="shared" si="88"/>
        <v>2830</v>
      </c>
      <c r="I471" s="63">
        <f t="shared" si="88"/>
        <v>2550</v>
      </c>
      <c r="J471" s="63">
        <f t="shared" si="88"/>
        <v>2270</v>
      </c>
      <c r="K471" s="63">
        <f t="shared" si="88"/>
        <v>1980</v>
      </c>
      <c r="L471" s="63">
        <f t="shared" si="88"/>
        <v>1700</v>
      </c>
      <c r="M471" s="63">
        <f t="shared" si="88"/>
        <v>1420</v>
      </c>
      <c r="N471" s="63">
        <f t="shared" si="88"/>
        <v>1130</v>
      </c>
      <c r="O471" s="63">
        <f t="shared" si="88"/>
        <v>850</v>
      </c>
      <c r="P471" s="63">
        <f t="shared" si="88"/>
        <v>570</v>
      </c>
      <c r="Q471" s="64">
        <f>IF(ROUNDDOWN(ROUND($F471/12*Q$469,-1)/10,0),ROUND($F471/12*Q$469,-1),10)</f>
        <v>280</v>
      </c>
      <c r="R471" s="108"/>
    </row>
    <row r="472" spans="1:18">
      <c r="A472" s="225"/>
      <c r="B472" s="226"/>
      <c r="C472" s="34" t="s">
        <v>3</v>
      </c>
      <c r="D472" s="35">
        <v>3000</v>
      </c>
      <c r="E472" s="180"/>
      <c r="F472" s="93">
        <v>9690</v>
      </c>
      <c r="G472" s="63">
        <f t="shared" ref="G472:Q483" si="89">IF(ROUNDDOWN(ROUND($F472/12*G$469,-1)/10,0),ROUND($F472/12*G$469,-1),10)</f>
        <v>8880</v>
      </c>
      <c r="H472" s="63">
        <f t="shared" si="89"/>
        <v>8080</v>
      </c>
      <c r="I472" s="63">
        <f t="shared" si="89"/>
        <v>7270</v>
      </c>
      <c r="J472" s="63">
        <f t="shared" si="89"/>
        <v>6460</v>
      </c>
      <c r="K472" s="63">
        <f t="shared" si="89"/>
        <v>5650</v>
      </c>
      <c r="L472" s="63">
        <f t="shared" si="89"/>
        <v>4850</v>
      </c>
      <c r="M472" s="63">
        <f t="shared" si="89"/>
        <v>4040</v>
      </c>
      <c r="N472" s="63">
        <f t="shared" si="89"/>
        <v>3230</v>
      </c>
      <c r="O472" s="63">
        <f t="shared" si="89"/>
        <v>2420</v>
      </c>
      <c r="P472" s="63">
        <f t="shared" si="89"/>
        <v>1620</v>
      </c>
      <c r="Q472" s="64">
        <f t="shared" si="89"/>
        <v>810</v>
      </c>
      <c r="R472" s="108"/>
    </row>
    <row r="473" spans="1:18">
      <c r="A473" s="225" t="s">
        <v>31</v>
      </c>
      <c r="B473" s="226"/>
      <c r="C473" s="34" t="s">
        <v>1</v>
      </c>
      <c r="D473" s="35" t="str">
        <f>D470</f>
        <v>500万</v>
      </c>
      <c r="E473" s="180"/>
      <c r="F473" s="93">
        <v>1000</v>
      </c>
      <c r="G473" s="63">
        <f t="shared" si="89"/>
        <v>920</v>
      </c>
      <c r="H473" s="63">
        <f t="shared" si="89"/>
        <v>830</v>
      </c>
      <c r="I473" s="63">
        <f t="shared" si="89"/>
        <v>750</v>
      </c>
      <c r="J473" s="63">
        <f t="shared" si="89"/>
        <v>670</v>
      </c>
      <c r="K473" s="63">
        <f t="shared" si="89"/>
        <v>580</v>
      </c>
      <c r="L473" s="63">
        <f t="shared" si="89"/>
        <v>500</v>
      </c>
      <c r="M473" s="63">
        <f t="shared" si="89"/>
        <v>420</v>
      </c>
      <c r="N473" s="63">
        <f t="shared" si="89"/>
        <v>330</v>
      </c>
      <c r="O473" s="63">
        <f t="shared" si="89"/>
        <v>250</v>
      </c>
      <c r="P473" s="63">
        <f t="shared" si="89"/>
        <v>170</v>
      </c>
      <c r="Q473" s="64">
        <f t="shared" si="89"/>
        <v>80</v>
      </c>
      <c r="R473" s="108"/>
    </row>
    <row r="474" spans="1:18">
      <c r="A474" s="225"/>
      <c r="B474" s="226"/>
      <c r="C474" s="34" t="s">
        <v>2</v>
      </c>
      <c r="D474" s="35">
        <v>5000</v>
      </c>
      <c r="E474" s="180"/>
      <c r="F474" s="93">
        <v>400</v>
      </c>
      <c r="G474" s="63">
        <f t="shared" si="89"/>
        <v>370</v>
      </c>
      <c r="H474" s="63">
        <f t="shared" si="89"/>
        <v>330</v>
      </c>
      <c r="I474" s="63">
        <f t="shared" si="89"/>
        <v>300</v>
      </c>
      <c r="J474" s="63">
        <f t="shared" si="89"/>
        <v>270</v>
      </c>
      <c r="K474" s="63">
        <f t="shared" si="89"/>
        <v>230</v>
      </c>
      <c r="L474" s="63">
        <f t="shared" si="89"/>
        <v>200</v>
      </c>
      <c r="M474" s="63">
        <f t="shared" si="89"/>
        <v>170</v>
      </c>
      <c r="N474" s="63">
        <f t="shared" si="89"/>
        <v>130</v>
      </c>
      <c r="O474" s="63">
        <f t="shared" si="89"/>
        <v>100</v>
      </c>
      <c r="P474" s="63">
        <f t="shared" si="89"/>
        <v>70</v>
      </c>
      <c r="Q474" s="64">
        <f t="shared" si="89"/>
        <v>30</v>
      </c>
      <c r="R474" s="108"/>
    </row>
    <row r="475" spans="1:18">
      <c r="A475" s="225"/>
      <c r="B475" s="226"/>
      <c r="C475" s="34" t="s">
        <v>3</v>
      </c>
      <c r="D475" s="35">
        <v>3000</v>
      </c>
      <c r="E475" s="180"/>
      <c r="F475" s="93">
        <v>240</v>
      </c>
      <c r="G475" s="63">
        <f t="shared" si="89"/>
        <v>220</v>
      </c>
      <c r="H475" s="63">
        <f t="shared" si="89"/>
        <v>200</v>
      </c>
      <c r="I475" s="63">
        <f t="shared" si="89"/>
        <v>180</v>
      </c>
      <c r="J475" s="63">
        <f t="shared" si="89"/>
        <v>160</v>
      </c>
      <c r="K475" s="63">
        <f t="shared" si="89"/>
        <v>140</v>
      </c>
      <c r="L475" s="63">
        <f t="shared" si="89"/>
        <v>120</v>
      </c>
      <c r="M475" s="63">
        <f t="shared" si="89"/>
        <v>100</v>
      </c>
      <c r="N475" s="63">
        <f t="shared" si="89"/>
        <v>80</v>
      </c>
      <c r="O475" s="63">
        <f t="shared" si="89"/>
        <v>60</v>
      </c>
      <c r="P475" s="63">
        <f t="shared" si="89"/>
        <v>40</v>
      </c>
      <c r="Q475" s="64">
        <f t="shared" si="89"/>
        <v>20</v>
      </c>
      <c r="R475" s="108"/>
    </row>
    <row r="476" spans="1:18">
      <c r="A476" s="225" t="s">
        <v>32</v>
      </c>
      <c r="B476" s="226"/>
      <c r="C476" s="34" t="s">
        <v>1</v>
      </c>
      <c r="D476" s="35" t="str">
        <f>D470</f>
        <v>500万</v>
      </c>
      <c r="E476" s="180"/>
      <c r="F476" s="93">
        <v>4500</v>
      </c>
      <c r="G476" s="63">
        <f t="shared" si="89"/>
        <v>4130</v>
      </c>
      <c r="H476" s="63">
        <f t="shared" si="89"/>
        <v>3750</v>
      </c>
      <c r="I476" s="63">
        <f t="shared" si="89"/>
        <v>3380</v>
      </c>
      <c r="J476" s="63">
        <f t="shared" si="89"/>
        <v>3000</v>
      </c>
      <c r="K476" s="63">
        <f t="shared" si="89"/>
        <v>2630</v>
      </c>
      <c r="L476" s="63">
        <f t="shared" si="89"/>
        <v>2250</v>
      </c>
      <c r="M476" s="63">
        <f t="shared" si="89"/>
        <v>1880</v>
      </c>
      <c r="N476" s="63">
        <f t="shared" si="89"/>
        <v>1500</v>
      </c>
      <c r="O476" s="63">
        <f t="shared" si="89"/>
        <v>1130</v>
      </c>
      <c r="P476" s="63">
        <f t="shared" si="89"/>
        <v>750</v>
      </c>
      <c r="Q476" s="64">
        <f t="shared" si="89"/>
        <v>380</v>
      </c>
      <c r="R476" s="108"/>
    </row>
    <row r="477" spans="1:18">
      <c r="A477" s="225"/>
      <c r="B477" s="226"/>
      <c r="C477" s="34" t="s">
        <v>2</v>
      </c>
      <c r="D477" s="35">
        <v>5000</v>
      </c>
      <c r="E477" s="180"/>
      <c r="F477" s="93">
        <v>2500</v>
      </c>
      <c r="G477" s="63">
        <f t="shared" si="89"/>
        <v>2290</v>
      </c>
      <c r="H477" s="63">
        <f t="shared" si="89"/>
        <v>2080</v>
      </c>
      <c r="I477" s="63">
        <f t="shared" si="89"/>
        <v>1880</v>
      </c>
      <c r="J477" s="63">
        <f t="shared" si="89"/>
        <v>1670</v>
      </c>
      <c r="K477" s="63">
        <f t="shared" si="89"/>
        <v>1460</v>
      </c>
      <c r="L477" s="63">
        <f t="shared" si="89"/>
        <v>1250</v>
      </c>
      <c r="M477" s="63">
        <f t="shared" si="89"/>
        <v>1040</v>
      </c>
      <c r="N477" s="63">
        <f t="shared" si="89"/>
        <v>830</v>
      </c>
      <c r="O477" s="63">
        <f t="shared" si="89"/>
        <v>630</v>
      </c>
      <c r="P477" s="63">
        <f t="shared" si="89"/>
        <v>420</v>
      </c>
      <c r="Q477" s="64">
        <f t="shared" si="89"/>
        <v>210</v>
      </c>
      <c r="R477" s="108"/>
    </row>
    <row r="478" spans="1:18">
      <c r="A478" s="225"/>
      <c r="B478" s="226"/>
      <c r="C478" s="34" t="s">
        <v>3</v>
      </c>
      <c r="D478" s="35">
        <v>3000</v>
      </c>
      <c r="E478" s="180"/>
      <c r="F478" s="93">
        <v>7770</v>
      </c>
      <c r="G478" s="63">
        <f t="shared" si="89"/>
        <v>7120</v>
      </c>
      <c r="H478" s="63">
        <f t="shared" si="89"/>
        <v>6480</v>
      </c>
      <c r="I478" s="63">
        <f t="shared" si="89"/>
        <v>5830</v>
      </c>
      <c r="J478" s="63">
        <f t="shared" si="89"/>
        <v>5180</v>
      </c>
      <c r="K478" s="63">
        <f t="shared" si="89"/>
        <v>4530</v>
      </c>
      <c r="L478" s="63">
        <f t="shared" si="89"/>
        <v>3890</v>
      </c>
      <c r="M478" s="63">
        <f t="shared" si="89"/>
        <v>3240</v>
      </c>
      <c r="N478" s="63">
        <f t="shared" si="89"/>
        <v>2590</v>
      </c>
      <c r="O478" s="63">
        <f t="shared" si="89"/>
        <v>1940</v>
      </c>
      <c r="P478" s="63">
        <f t="shared" si="89"/>
        <v>1300</v>
      </c>
      <c r="Q478" s="64">
        <f t="shared" si="89"/>
        <v>650</v>
      </c>
      <c r="R478" s="108"/>
    </row>
    <row r="479" spans="1:18">
      <c r="A479" s="225" t="s">
        <v>33</v>
      </c>
      <c r="B479" s="226"/>
      <c r="C479" s="34" t="s">
        <v>1</v>
      </c>
      <c r="D479" s="35" t="str">
        <f>D470</f>
        <v>500万</v>
      </c>
      <c r="E479" s="180"/>
      <c r="F479" s="93">
        <v>1000</v>
      </c>
      <c r="G479" s="63">
        <f t="shared" si="89"/>
        <v>920</v>
      </c>
      <c r="H479" s="63">
        <f t="shared" si="89"/>
        <v>830</v>
      </c>
      <c r="I479" s="63">
        <f t="shared" si="89"/>
        <v>750</v>
      </c>
      <c r="J479" s="63">
        <f t="shared" si="89"/>
        <v>670</v>
      </c>
      <c r="K479" s="63">
        <f t="shared" si="89"/>
        <v>580</v>
      </c>
      <c r="L479" s="63">
        <f t="shared" si="89"/>
        <v>500</v>
      </c>
      <c r="M479" s="63">
        <f t="shared" si="89"/>
        <v>420</v>
      </c>
      <c r="N479" s="63">
        <f t="shared" si="89"/>
        <v>330</v>
      </c>
      <c r="O479" s="63">
        <f t="shared" si="89"/>
        <v>250</v>
      </c>
      <c r="P479" s="63">
        <f t="shared" si="89"/>
        <v>170</v>
      </c>
      <c r="Q479" s="64">
        <f t="shared" si="89"/>
        <v>80</v>
      </c>
      <c r="R479" s="108"/>
    </row>
    <row r="480" spans="1:18">
      <c r="A480" s="225"/>
      <c r="B480" s="226"/>
      <c r="C480" s="34" t="s">
        <v>2</v>
      </c>
      <c r="D480" s="35">
        <v>5000</v>
      </c>
      <c r="E480" s="180"/>
      <c r="F480" s="93">
        <v>400</v>
      </c>
      <c r="G480" s="63">
        <f t="shared" si="89"/>
        <v>370</v>
      </c>
      <c r="H480" s="63">
        <f t="shared" si="89"/>
        <v>330</v>
      </c>
      <c r="I480" s="63">
        <f t="shared" si="89"/>
        <v>300</v>
      </c>
      <c r="J480" s="63">
        <f t="shared" si="89"/>
        <v>270</v>
      </c>
      <c r="K480" s="63">
        <f t="shared" si="89"/>
        <v>230</v>
      </c>
      <c r="L480" s="63">
        <f t="shared" si="89"/>
        <v>200</v>
      </c>
      <c r="M480" s="63">
        <f t="shared" si="89"/>
        <v>170</v>
      </c>
      <c r="N480" s="63">
        <f t="shared" si="89"/>
        <v>130</v>
      </c>
      <c r="O480" s="63">
        <f t="shared" si="89"/>
        <v>100</v>
      </c>
      <c r="P480" s="63">
        <f t="shared" si="89"/>
        <v>70</v>
      </c>
      <c r="Q480" s="64">
        <f t="shared" si="89"/>
        <v>30</v>
      </c>
      <c r="R480" s="108"/>
    </row>
    <row r="481" spans="1:18">
      <c r="A481" s="225"/>
      <c r="B481" s="226"/>
      <c r="C481" s="34" t="s">
        <v>3</v>
      </c>
      <c r="D481" s="35">
        <v>3000</v>
      </c>
      <c r="E481" s="180"/>
      <c r="F481" s="93">
        <v>240</v>
      </c>
      <c r="G481" s="63">
        <f t="shared" si="89"/>
        <v>220</v>
      </c>
      <c r="H481" s="63">
        <f t="shared" si="89"/>
        <v>200</v>
      </c>
      <c r="I481" s="63">
        <f t="shared" si="89"/>
        <v>180</v>
      </c>
      <c r="J481" s="63">
        <f t="shared" si="89"/>
        <v>160</v>
      </c>
      <c r="K481" s="63">
        <f t="shared" si="89"/>
        <v>140</v>
      </c>
      <c r="L481" s="63">
        <f t="shared" si="89"/>
        <v>120</v>
      </c>
      <c r="M481" s="63">
        <f t="shared" si="89"/>
        <v>100</v>
      </c>
      <c r="N481" s="63">
        <f t="shared" si="89"/>
        <v>80</v>
      </c>
      <c r="O481" s="63">
        <f t="shared" si="89"/>
        <v>60</v>
      </c>
      <c r="P481" s="63">
        <f t="shared" si="89"/>
        <v>40</v>
      </c>
      <c r="Q481" s="64">
        <f t="shared" si="89"/>
        <v>20</v>
      </c>
      <c r="R481" s="108"/>
    </row>
    <row r="482" spans="1:18">
      <c r="A482" s="225" t="s">
        <v>34</v>
      </c>
      <c r="B482" s="226"/>
      <c r="C482" s="226"/>
      <c r="D482" s="35" t="s">
        <v>68</v>
      </c>
      <c r="E482" s="180"/>
      <c r="F482" s="93">
        <v>1150</v>
      </c>
      <c r="G482" s="63">
        <f t="shared" si="89"/>
        <v>1050</v>
      </c>
      <c r="H482" s="63">
        <f t="shared" si="89"/>
        <v>960</v>
      </c>
      <c r="I482" s="63">
        <f t="shared" si="89"/>
        <v>860</v>
      </c>
      <c r="J482" s="63">
        <f t="shared" si="89"/>
        <v>770</v>
      </c>
      <c r="K482" s="63">
        <f t="shared" si="89"/>
        <v>670</v>
      </c>
      <c r="L482" s="63">
        <f t="shared" si="89"/>
        <v>580</v>
      </c>
      <c r="M482" s="63">
        <f t="shared" si="89"/>
        <v>480</v>
      </c>
      <c r="N482" s="63">
        <f>IF(ROUNDDOWN(ROUND($F482/12*N$469,-1)/10,0),ROUND($F482/12*N$469,-1),10)</f>
        <v>380</v>
      </c>
      <c r="O482" s="63">
        <f t="shared" si="89"/>
        <v>290</v>
      </c>
      <c r="P482" s="63">
        <f t="shared" si="89"/>
        <v>190</v>
      </c>
      <c r="Q482" s="64">
        <f t="shared" si="89"/>
        <v>100</v>
      </c>
      <c r="R482" s="108"/>
    </row>
    <row r="483" spans="1:18" ht="14.25" thickBot="1">
      <c r="A483" s="227" t="s">
        <v>35</v>
      </c>
      <c r="B483" s="228"/>
      <c r="C483" s="228"/>
      <c r="D483" s="65" t="s">
        <v>44</v>
      </c>
      <c r="E483" s="181"/>
      <c r="F483" s="94">
        <v>2100</v>
      </c>
      <c r="G483" s="66">
        <f>IF(ROUNDDOWN(ROUND($F483/12*G$469,-1)/10,0),ROUND($F483/12*G$469,-1),10)</f>
        <v>1930</v>
      </c>
      <c r="H483" s="66">
        <f t="shared" si="89"/>
        <v>1750</v>
      </c>
      <c r="I483" s="66">
        <f t="shared" si="89"/>
        <v>1580</v>
      </c>
      <c r="J483" s="66">
        <f t="shared" si="89"/>
        <v>1400</v>
      </c>
      <c r="K483" s="66">
        <f t="shared" si="89"/>
        <v>1230</v>
      </c>
      <c r="L483" s="66">
        <f t="shared" si="89"/>
        <v>1050</v>
      </c>
      <c r="M483" s="66">
        <f t="shared" si="89"/>
        <v>880</v>
      </c>
      <c r="N483" s="66">
        <f t="shared" si="89"/>
        <v>700</v>
      </c>
      <c r="O483" s="66">
        <f t="shared" si="89"/>
        <v>530</v>
      </c>
      <c r="P483" s="66">
        <f t="shared" si="89"/>
        <v>350</v>
      </c>
      <c r="Q483" s="67">
        <f>IF(ROUNDDOWN(ROUND($F483/12*Q$469,-1)/10,0),ROUND($F483/12*Q$469,-1),10)</f>
        <v>180</v>
      </c>
      <c r="R483" s="108"/>
    </row>
    <row r="484" spans="1:18" ht="14.25" thickBot="1">
      <c r="A484" s="229" t="s">
        <v>4</v>
      </c>
      <c r="B484" s="230"/>
      <c r="C484" s="230"/>
      <c r="D484" s="231"/>
      <c r="E484" s="162" t="s">
        <v>219</v>
      </c>
      <c r="F484" s="95">
        <f>SUM(F470:F483)</f>
        <v>39940</v>
      </c>
      <c r="G484" s="96">
        <f t="shared" ref="G484:P484" si="90">SUM(G470:G483)</f>
        <v>36630</v>
      </c>
      <c r="H484" s="96">
        <f t="shared" si="90"/>
        <v>33280</v>
      </c>
      <c r="I484" s="96">
        <f t="shared" si="90"/>
        <v>29970</v>
      </c>
      <c r="J484" s="96">
        <f t="shared" si="90"/>
        <v>26650</v>
      </c>
      <c r="K484" s="96">
        <f t="shared" si="90"/>
        <v>23290</v>
      </c>
      <c r="L484" s="96">
        <f t="shared" si="90"/>
        <v>19990</v>
      </c>
      <c r="M484" s="96">
        <f t="shared" si="90"/>
        <v>16670</v>
      </c>
      <c r="N484" s="96">
        <f t="shared" si="90"/>
        <v>13290</v>
      </c>
      <c r="O484" s="96">
        <f t="shared" si="90"/>
        <v>10000</v>
      </c>
      <c r="P484" s="96">
        <f t="shared" si="90"/>
        <v>6690</v>
      </c>
      <c r="Q484" s="97">
        <f>SUM(Q470:Q483)</f>
        <v>3330</v>
      </c>
      <c r="R484" s="108"/>
    </row>
    <row r="485" spans="1:18">
      <c r="A485" s="150"/>
      <c r="B485" s="136"/>
      <c r="C485" s="2"/>
      <c r="D485" s="2"/>
      <c r="E485" s="15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108"/>
    </row>
    <row r="486" spans="1:18" ht="15" thickBot="1">
      <c r="A486" s="148"/>
      <c r="B486" s="137"/>
      <c r="C486" s="5"/>
      <c r="D486" s="5"/>
      <c r="E486" s="157"/>
      <c r="F486" s="149" t="s">
        <v>5</v>
      </c>
      <c r="G486" s="149" t="s">
        <v>6</v>
      </c>
      <c r="H486" s="149" t="s">
        <v>7</v>
      </c>
      <c r="I486" s="149" t="s">
        <v>8</v>
      </c>
      <c r="J486" s="149" t="s">
        <v>9</v>
      </c>
      <c r="K486" s="149" t="s">
        <v>10</v>
      </c>
      <c r="L486" s="149" t="s">
        <v>11</v>
      </c>
      <c r="M486" s="149" t="s">
        <v>12</v>
      </c>
      <c r="N486" s="149" t="s">
        <v>13</v>
      </c>
      <c r="O486" s="149" t="s">
        <v>14</v>
      </c>
      <c r="P486" s="149" t="s">
        <v>15</v>
      </c>
      <c r="Q486" s="149" t="s">
        <v>16</v>
      </c>
      <c r="R486" s="108"/>
    </row>
    <row r="487" spans="1:18" ht="14.25" thickBot="1">
      <c r="A487" s="36" t="s">
        <v>20</v>
      </c>
      <c r="B487" s="262" t="s">
        <v>46</v>
      </c>
      <c r="C487" s="231"/>
      <c r="D487" s="37" t="s">
        <v>0</v>
      </c>
      <c r="E487" s="182"/>
      <c r="F487" s="54">
        <v>12</v>
      </c>
      <c r="G487" s="32">
        <v>11</v>
      </c>
      <c r="H487" s="32">
        <v>10</v>
      </c>
      <c r="I487" s="32">
        <v>9</v>
      </c>
      <c r="J487" s="32">
        <v>8</v>
      </c>
      <c r="K487" s="32">
        <v>7</v>
      </c>
      <c r="L487" s="32">
        <v>6</v>
      </c>
      <c r="M487" s="32">
        <v>5</v>
      </c>
      <c r="N487" s="32">
        <v>4</v>
      </c>
      <c r="O487" s="32">
        <v>3</v>
      </c>
      <c r="P487" s="32">
        <v>2</v>
      </c>
      <c r="Q487" s="33">
        <v>1</v>
      </c>
      <c r="R487" s="108"/>
    </row>
    <row r="488" spans="1:18">
      <c r="A488" s="263" t="s">
        <v>30</v>
      </c>
      <c r="B488" s="264"/>
      <c r="C488" s="38" t="s">
        <v>1</v>
      </c>
      <c r="D488" s="68" t="s">
        <v>71</v>
      </c>
      <c r="E488" s="183"/>
      <c r="F488" s="92">
        <v>7770</v>
      </c>
      <c r="G488" s="61">
        <f>IF(ROUNDDOWN(ROUND($F488/12*G$487,-1)/10,0),ROUND($F488/12*G$487,-1),10)</f>
        <v>7120</v>
      </c>
      <c r="H488" s="61">
        <f t="shared" ref="H488:P489" si="91">IF(ROUNDDOWN(ROUND($F488/12*H$487,-1)/10,0),ROUND($F488/12*H$487,-1),10)</f>
        <v>6480</v>
      </c>
      <c r="I488" s="61">
        <f t="shared" si="91"/>
        <v>5830</v>
      </c>
      <c r="J488" s="61">
        <f t="shared" si="91"/>
        <v>5180</v>
      </c>
      <c r="K488" s="61">
        <f t="shared" si="91"/>
        <v>4530</v>
      </c>
      <c r="L488" s="61">
        <f t="shared" si="91"/>
        <v>3890</v>
      </c>
      <c r="M488" s="61">
        <f t="shared" si="91"/>
        <v>3240</v>
      </c>
      <c r="N488" s="61">
        <f t="shared" si="91"/>
        <v>2590</v>
      </c>
      <c r="O488" s="61">
        <f t="shared" si="91"/>
        <v>1940</v>
      </c>
      <c r="P488" s="61">
        <f t="shared" si="91"/>
        <v>1300</v>
      </c>
      <c r="Q488" s="62">
        <f>IF(ROUNDDOWN(ROUND($F488/12*Q$487,-1)/10,0),ROUND($F488/12*Q$487,-1),10)</f>
        <v>650</v>
      </c>
      <c r="R488" s="108"/>
    </row>
    <row r="489" spans="1:18">
      <c r="A489" s="225"/>
      <c r="B489" s="226"/>
      <c r="C489" s="34" t="s">
        <v>2</v>
      </c>
      <c r="D489" s="35">
        <v>6000</v>
      </c>
      <c r="E489" s="180"/>
      <c r="F489" s="93">
        <v>4080</v>
      </c>
      <c r="G489" s="63">
        <f>IF(ROUNDDOWN(ROUND($F489/12*G$487,-1)/10,0),ROUND($F489/12*G$487,-1),10)</f>
        <v>3740</v>
      </c>
      <c r="H489" s="63">
        <f t="shared" si="91"/>
        <v>3400</v>
      </c>
      <c r="I489" s="63">
        <f t="shared" si="91"/>
        <v>3060</v>
      </c>
      <c r="J489" s="63">
        <f t="shared" si="91"/>
        <v>2720</v>
      </c>
      <c r="K489" s="63">
        <f t="shared" si="91"/>
        <v>2380</v>
      </c>
      <c r="L489" s="63">
        <f t="shared" si="91"/>
        <v>2040</v>
      </c>
      <c r="M489" s="63">
        <f t="shared" si="91"/>
        <v>1700</v>
      </c>
      <c r="N489" s="63">
        <f t="shared" si="91"/>
        <v>1360</v>
      </c>
      <c r="O489" s="63">
        <f t="shared" si="91"/>
        <v>1020</v>
      </c>
      <c r="P489" s="63">
        <f t="shared" si="91"/>
        <v>680</v>
      </c>
      <c r="Q489" s="64">
        <f>IF(ROUNDDOWN(ROUND($F489/12*Q$487,-1)/10,0),ROUND($F489/12*Q$487,-1),10)</f>
        <v>340</v>
      </c>
      <c r="R489" s="108"/>
    </row>
    <row r="490" spans="1:18">
      <c r="A490" s="225"/>
      <c r="B490" s="226"/>
      <c r="C490" s="34" t="s">
        <v>3</v>
      </c>
      <c r="D490" s="35">
        <v>4000</v>
      </c>
      <c r="E490" s="180"/>
      <c r="F490" s="93">
        <v>12920</v>
      </c>
      <c r="G490" s="63">
        <f t="shared" ref="G490:Q501" si="92">IF(ROUNDDOWN(ROUND($F490/12*G$487,-1)/10,0),ROUND($F490/12*G$487,-1),10)</f>
        <v>11840</v>
      </c>
      <c r="H490" s="63">
        <f t="shared" si="92"/>
        <v>10770</v>
      </c>
      <c r="I490" s="63">
        <f t="shared" si="92"/>
        <v>9690</v>
      </c>
      <c r="J490" s="63">
        <f t="shared" si="92"/>
        <v>8610</v>
      </c>
      <c r="K490" s="63">
        <f t="shared" si="92"/>
        <v>7540</v>
      </c>
      <c r="L490" s="63">
        <f t="shared" si="92"/>
        <v>6460</v>
      </c>
      <c r="M490" s="63">
        <f t="shared" si="92"/>
        <v>5380</v>
      </c>
      <c r="N490" s="63">
        <f t="shared" si="92"/>
        <v>4310</v>
      </c>
      <c r="O490" s="63">
        <f t="shared" si="92"/>
        <v>3230</v>
      </c>
      <c r="P490" s="63">
        <f t="shared" si="92"/>
        <v>2150</v>
      </c>
      <c r="Q490" s="64">
        <f t="shared" si="92"/>
        <v>1080</v>
      </c>
      <c r="R490" s="108"/>
    </row>
    <row r="491" spans="1:18">
      <c r="A491" s="225" t="s">
        <v>31</v>
      </c>
      <c r="B491" s="226"/>
      <c r="C491" s="34" t="s">
        <v>1</v>
      </c>
      <c r="D491" s="35" t="str">
        <f>D488</f>
        <v>700万</v>
      </c>
      <c r="E491" s="180"/>
      <c r="F491" s="93">
        <v>1400</v>
      </c>
      <c r="G491" s="63">
        <f t="shared" si="92"/>
        <v>1280</v>
      </c>
      <c r="H491" s="63">
        <f t="shared" si="92"/>
        <v>1170</v>
      </c>
      <c r="I491" s="63">
        <f t="shared" si="92"/>
        <v>1050</v>
      </c>
      <c r="J491" s="63">
        <f t="shared" si="92"/>
        <v>930</v>
      </c>
      <c r="K491" s="63">
        <f t="shared" si="92"/>
        <v>820</v>
      </c>
      <c r="L491" s="63">
        <f t="shared" si="92"/>
        <v>700</v>
      </c>
      <c r="M491" s="63">
        <f t="shared" si="92"/>
        <v>580</v>
      </c>
      <c r="N491" s="63">
        <f t="shared" si="92"/>
        <v>470</v>
      </c>
      <c r="O491" s="63">
        <f t="shared" si="92"/>
        <v>350</v>
      </c>
      <c r="P491" s="63">
        <f t="shared" si="92"/>
        <v>230</v>
      </c>
      <c r="Q491" s="64">
        <f t="shared" si="92"/>
        <v>120</v>
      </c>
      <c r="R491" s="108"/>
    </row>
    <row r="492" spans="1:18">
      <c r="A492" s="225"/>
      <c r="B492" s="226"/>
      <c r="C492" s="34" t="s">
        <v>2</v>
      </c>
      <c r="D492" s="35">
        <v>6000</v>
      </c>
      <c r="E492" s="180"/>
      <c r="F492" s="93">
        <v>480</v>
      </c>
      <c r="G492" s="63">
        <f t="shared" si="92"/>
        <v>440</v>
      </c>
      <c r="H492" s="63">
        <f t="shared" si="92"/>
        <v>400</v>
      </c>
      <c r="I492" s="63">
        <f t="shared" si="92"/>
        <v>360</v>
      </c>
      <c r="J492" s="63">
        <f t="shared" si="92"/>
        <v>320</v>
      </c>
      <c r="K492" s="63">
        <f t="shared" si="92"/>
        <v>280</v>
      </c>
      <c r="L492" s="63">
        <f t="shared" si="92"/>
        <v>240</v>
      </c>
      <c r="M492" s="63">
        <f t="shared" si="92"/>
        <v>200</v>
      </c>
      <c r="N492" s="63">
        <f t="shared" si="92"/>
        <v>160</v>
      </c>
      <c r="O492" s="63">
        <f t="shared" si="92"/>
        <v>120</v>
      </c>
      <c r="P492" s="63">
        <f t="shared" si="92"/>
        <v>80</v>
      </c>
      <c r="Q492" s="64">
        <f t="shared" si="92"/>
        <v>40</v>
      </c>
      <c r="R492" s="108"/>
    </row>
    <row r="493" spans="1:18">
      <c r="A493" s="225"/>
      <c r="B493" s="226"/>
      <c r="C493" s="34" t="s">
        <v>3</v>
      </c>
      <c r="D493" s="35">
        <v>4000</v>
      </c>
      <c r="E493" s="180"/>
      <c r="F493" s="93">
        <v>320</v>
      </c>
      <c r="G493" s="63">
        <f t="shared" si="92"/>
        <v>290</v>
      </c>
      <c r="H493" s="63">
        <f t="shared" si="92"/>
        <v>270</v>
      </c>
      <c r="I493" s="63">
        <f t="shared" si="92"/>
        <v>240</v>
      </c>
      <c r="J493" s="63">
        <f t="shared" si="92"/>
        <v>210</v>
      </c>
      <c r="K493" s="63">
        <f t="shared" si="92"/>
        <v>190</v>
      </c>
      <c r="L493" s="63">
        <f t="shared" si="92"/>
        <v>160</v>
      </c>
      <c r="M493" s="63">
        <f t="shared" si="92"/>
        <v>130</v>
      </c>
      <c r="N493" s="63">
        <f t="shared" si="92"/>
        <v>110</v>
      </c>
      <c r="O493" s="63">
        <f t="shared" si="92"/>
        <v>80</v>
      </c>
      <c r="P493" s="63">
        <f t="shared" si="92"/>
        <v>50</v>
      </c>
      <c r="Q493" s="64">
        <f t="shared" si="92"/>
        <v>30</v>
      </c>
      <c r="R493" s="108"/>
    </row>
    <row r="494" spans="1:18">
      <c r="A494" s="225" t="s">
        <v>32</v>
      </c>
      <c r="B494" s="226"/>
      <c r="C494" s="34" t="s">
        <v>1</v>
      </c>
      <c r="D494" s="35" t="str">
        <f>D488</f>
        <v>700万</v>
      </c>
      <c r="E494" s="180"/>
      <c r="F494" s="93">
        <v>6300</v>
      </c>
      <c r="G494" s="63">
        <f t="shared" si="92"/>
        <v>5780</v>
      </c>
      <c r="H494" s="63">
        <f t="shared" si="92"/>
        <v>5250</v>
      </c>
      <c r="I494" s="63">
        <f t="shared" si="92"/>
        <v>4730</v>
      </c>
      <c r="J494" s="63">
        <f t="shared" si="92"/>
        <v>4200</v>
      </c>
      <c r="K494" s="63">
        <f t="shared" si="92"/>
        <v>3680</v>
      </c>
      <c r="L494" s="63">
        <f t="shared" si="92"/>
        <v>3150</v>
      </c>
      <c r="M494" s="63">
        <f t="shared" si="92"/>
        <v>2630</v>
      </c>
      <c r="N494" s="63">
        <f t="shared" si="92"/>
        <v>2100</v>
      </c>
      <c r="O494" s="63">
        <f t="shared" si="92"/>
        <v>1580</v>
      </c>
      <c r="P494" s="63">
        <f t="shared" si="92"/>
        <v>1050</v>
      </c>
      <c r="Q494" s="64">
        <f t="shared" si="92"/>
        <v>530</v>
      </c>
      <c r="R494" s="108"/>
    </row>
    <row r="495" spans="1:18">
      <c r="A495" s="225"/>
      <c r="B495" s="226"/>
      <c r="C495" s="34" t="s">
        <v>2</v>
      </c>
      <c r="D495" s="35">
        <v>6000</v>
      </c>
      <c r="E495" s="180"/>
      <c r="F495" s="93">
        <v>3000</v>
      </c>
      <c r="G495" s="63">
        <f t="shared" si="92"/>
        <v>2750</v>
      </c>
      <c r="H495" s="63">
        <f t="shared" si="92"/>
        <v>2500</v>
      </c>
      <c r="I495" s="63">
        <f t="shared" si="92"/>
        <v>2250</v>
      </c>
      <c r="J495" s="63">
        <f t="shared" si="92"/>
        <v>2000</v>
      </c>
      <c r="K495" s="63">
        <f t="shared" si="92"/>
        <v>1750</v>
      </c>
      <c r="L495" s="63">
        <f t="shared" si="92"/>
        <v>1500</v>
      </c>
      <c r="M495" s="63">
        <f t="shared" si="92"/>
        <v>1250</v>
      </c>
      <c r="N495" s="63">
        <f t="shared" si="92"/>
        <v>1000</v>
      </c>
      <c r="O495" s="63">
        <f t="shared" si="92"/>
        <v>750</v>
      </c>
      <c r="P495" s="63">
        <f t="shared" si="92"/>
        <v>500</v>
      </c>
      <c r="Q495" s="64">
        <f t="shared" si="92"/>
        <v>250</v>
      </c>
      <c r="R495" s="108"/>
    </row>
    <row r="496" spans="1:18">
      <c r="A496" s="225"/>
      <c r="B496" s="226"/>
      <c r="C496" s="34" t="s">
        <v>3</v>
      </c>
      <c r="D496" s="35">
        <v>4000</v>
      </c>
      <c r="E496" s="180"/>
      <c r="F496" s="93">
        <v>10360</v>
      </c>
      <c r="G496" s="63">
        <f t="shared" si="92"/>
        <v>9500</v>
      </c>
      <c r="H496" s="63">
        <f t="shared" si="92"/>
        <v>8630</v>
      </c>
      <c r="I496" s="63">
        <f t="shared" si="92"/>
        <v>7770</v>
      </c>
      <c r="J496" s="63">
        <f t="shared" si="92"/>
        <v>6910</v>
      </c>
      <c r="K496" s="63">
        <f t="shared" si="92"/>
        <v>6040</v>
      </c>
      <c r="L496" s="63">
        <f t="shared" si="92"/>
        <v>5180</v>
      </c>
      <c r="M496" s="63">
        <f t="shared" si="92"/>
        <v>4320</v>
      </c>
      <c r="N496" s="63">
        <f t="shared" si="92"/>
        <v>3450</v>
      </c>
      <c r="O496" s="63">
        <f t="shared" si="92"/>
        <v>2590</v>
      </c>
      <c r="P496" s="63">
        <f t="shared" si="92"/>
        <v>1730</v>
      </c>
      <c r="Q496" s="64">
        <f t="shared" si="92"/>
        <v>860</v>
      </c>
      <c r="R496" s="108"/>
    </row>
    <row r="497" spans="1:18">
      <c r="A497" s="225" t="s">
        <v>33</v>
      </c>
      <c r="B497" s="226"/>
      <c r="C497" s="34" t="s">
        <v>1</v>
      </c>
      <c r="D497" s="35" t="str">
        <f>D488</f>
        <v>700万</v>
      </c>
      <c r="E497" s="180"/>
      <c r="F497" s="93">
        <v>1400</v>
      </c>
      <c r="G497" s="63">
        <f t="shared" si="92"/>
        <v>1280</v>
      </c>
      <c r="H497" s="63">
        <f t="shared" si="92"/>
        <v>1170</v>
      </c>
      <c r="I497" s="63">
        <f t="shared" si="92"/>
        <v>1050</v>
      </c>
      <c r="J497" s="63">
        <f t="shared" si="92"/>
        <v>930</v>
      </c>
      <c r="K497" s="63">
        <f t="shared" si="92"/>
        <v>820</v>
      </c>
      <c r="L497" s="63">
        <f t="shared" si="92"/>
        <v>700</v>
      </c>
      <c r="M497" s="63">
        <f t="shared" si="92"/>
        <v>580</v>
      </c>
      <c r="N497" s="63">
        <f t="shared" si="92"/>
        <v>470</v>
      </c>
      <c r="O497" s="63">
        <f t="shared" si="92"/>
        <v>350</v>
      </c>
      <c r="P497" s="63">
        <f t="shared" si="92"/>
        <v>230</v>
      </c>
      <c r="Q497" s="64">
        <f t="shared" si="92"/>
        <v>120</v>
      </c>
      <c r="R497" s="108"/>
    </row>
    <row r="498" spans="1:18">
      <c r="A498" s="225"/>
      <c r="B498" s="226"/>
      <c r="C498" s="34" t="s">
        <v>2</v>
      </c>
      <c r="D498" s="35">
        <v>6000</v>
      </c>
      <c r="E498" s="180"/>
      <c r="F498" s="93">
        <v>480</v>
      </c>
      <c r="G498" s="63">
        <f t="shared" si="92"/>
        <v>440</v>
      </c>
      <c r="H498" s="63">
        <f t="shared" si="92"/>
        <v>400</v>
      </c>
      <c r="I498" s="63">
        <f t="shared" si="92"/>
        <v>360</v>
      </c>
      <c r="J498" s="63">
        <f t="shared" si="92"/>
        <v>320</v>
      </c>
      <c r="K498" s="63">
        <f t="shared" si="92"/>
        <v>280</v>
      </c>
      <c r="L498" s="63">
        <f t="shared" si="92"/>
        <v>240</v>
      </c>
      <c r="M498" s="63">
        <f t="shared" si="92"/>
        <v>200</v>
      </c>
      <c r="N498" s="63">
        <f t="shared" si="92"/>
        <v>160</v>
      </c>
      <c r="O498" s="63">
        <f t="shared" si="92"/>
        <v>120</v>
      </c>
      <c r="P498" s="63">
        <f t="shared" si="92"/>
        <v>80</v>
      </c>
      <c r="Q498" s="64">
        <f t="shared" si="92"/>
        <v>40</v>
      </c>
      <c r="R498" s="108"/>
    </row>
    <row r="499" spans="1:18">
      <c r="A499" s="225"/>
      <c r="B499" s="226"/>
      <c r="C499" s="34" t="s">
        <v>3</v>
      </c>
      <c r="D499" s="35">
        <v>4000</v>
      </c>
      <c r="E499" s="180"/>
      <c r="F499" s="93">
        <v>320</v>
      </c>
      <c r="G499" s="63">
        <f t="shared" si="92"/>
        <v>290</v>
      </c>
      <c r="H499" s="63">
        <f t="shared" si="92"/>
        <v>270</v>
      </c>
      <c r="I499" s="63">
        <f t="shared" si="92"/>
        <v>240</v>
      </c>
      <c r="J499" s="63">
        <f t="shared" si="92"/>
        <v>210</v>
      </c>
      <c r="K499" s="63">
        <f t="shared" si="92"/>
        <v>190</v>
      </c>
      <c r="L499" s="63">
        <f t="shared" si="92"/>
        <v>160</v>
      </c>
      <c r="M499" s="63">
        <f t="shared" si="92"/>
        <v>130</v>
      </c>
      <c r="N499" s="63">
        <f t="shared" si="92"/>
        <v>110</v>
      </c>
      <c r="O499" s="63">
        <f t="shared" si="92"/>
        <v>80</v>
      </c>
      <c r="P499" s="63">
        <f t="shared" si="92"/>
        <v>50</v>
      </c>
      <c r="Q499" s="64">
        <f t="shared" si="92"/>
        <v>30</v>
      </c>
      <c r="R499" s="108"/>
    </row>
    <row r="500" spans="1:18">
      <c r="A500" s="225" t="s">
        <v>34</v>
      </c>
      <c r="B500" s="226"/>
      <c r="C500" s="226"/>
      <c r="D500" s="35" t="s">
        <v>68</v>
      </c>
      <c r="E500" s="180"/>
      <c r="F500" s="93">
        <v>1150</v>
      </c>
      <c r="G500" s="63">
        <f t="shared" si="92"/>
        <v>1050</v>
      </c>
      <c r="H500" s="63">
        <f t="shared" si="92"/>
        <v>960</v>
      </c>
      <c r="I500" s="63">
        <f t="shared" si="92"/>
        <v>860</v>
      </c>
      <c r="J500" s="63">
        <f t="shared" si="92"/>
        <v>770</v>
      </c>
      <c r="K500" s="63">
        <f t="shared" si="92"/>
        <v>670</v>
      </c>
      <c r="L500" s="63">
        <f t="shared" si="92"/>
        <v>580</v>
      </c>
      <c r="M500" s="63">
        <f t="shared" si="92"/>
        <v>480</v>
      </c>
      <c r="N500" s="63">
        <f t="shared" si="92"/>
        <v>380</v>
      </c>
      <c r="O500" s="63">
        <f t="shared" si="92"/>
        <v>290</v>
      </c>
      <c r="P500" s="63">
        <f t="shared" si="92"/>
        <v>190</v>
      </c>
      <c r="Q500" s="64">
        <f t="shared" si="92"/>
        <v>100</v>
      </c>
      <c r="R500" s="108"/>
    </row>
    <row r="501" spans="1:18" ht="14.25" thickBot="1">
      <c r="A501" s="227" t="s">
        <v>35</v>
      </c>
      <c r="B501" s="228"/>
      <c r="C501" s="228"/>
      <c r="D501" s="65" t="s">
        <v>44</v>
      </c>
      <c r="E501" s="181"/>
      <c r="F501" s="94">
        <v>2100</v>
      </c>
      <c r="G501" s="66">
        <f>IF(ROUNDDOWN(ROUND($F501/12*G$487,-1)/10,0),ROUND($F501/12*G$487,-1),10)</f>
        <v>1930</v>
      </c>
      <c r="H501" s="66">
        <f t="shared" si="92"/>
        <v>1750</v>
      </c>
      <c r="I501" s="66">
        <f t="shared" si="92"/>
        <v>1580</v>
      </c>
      <c r="J501" s="66">
        <f t="shared" si="92"/>
        <v>1400</v>
      </c>
      <c r="K501" s="66">
        <f t="shared" si="92"/>
        <v>1230</v>
      </c>
      <c r="L501" s="66">
        <f t="shared" si="92"/>
        <v>1050</v>
      </c>
      <c r="M501" s="66">
        <f t="shared" si="92"/>
        <v>880</v>
      </c>
      <c r="N501" s="66">
        <f t="shared" si="92"/>
        <v>700</v>
      </c>
      <c r="O501" s="66">
        <f t="shared" si="92"/>
        <v>530</v>
      </c>
      <c r="P501" s="66">
        <f t="shared" si="92"/>
        <v>350</v>
      </c>
      <c r="Q501" s="67">
        <f>IF(ROUNDDOWN(ROUND($F501/12*Q$487,-1)/10,0),ROUND($F501/12*Q$487,-1),10)</f>
        <v>180</v>
      </c>
      <c r="R501" s="108"/>
    </row>
    <row r="502" spans="1:18" ht="14.25" thickBot="1">
      <c r="A502" s="229" t="s">
        <v>4</v>
      </c>
      <c r="B502" s="230"/>
      <c r="C502" s="230"/>
      <c r="D502" s="231"/>
      <c r="E502" s="162" t="s">
        <v>220</v>
      </c>
      <c r="F502" s="95">
        <f>SUM(F488:F501)</f>
        <v>52080</v>
      </c>
      <c r="G502" s="96">
        <f t="shared" ref="G502:P502" si="93">SUM(G488:G501)</f>
        <v>47730</v>
      </c>
      <c r="H502" s="96">
        <f t="shared" si="93"/>
        <v>43420</v>
      </c>
      <c r="I502" s="96">
        <f t="shared" si="93"/>
        <v>39070</v>
      </c>
      <c r="J502" s="96">
        <f t="shared" si="93"/>
        <v>34710</v>
      </c>
      <c r="K502" s="96">
        <f t="shared" si="93"/>
        <v>30400</v>
      </c>
      <c r="L502" s="96">
        <f t="shared" si="93"/>
        <v>26050</v>
      </c>
      <c r="M502" s="96">
        <f t="shared" si="93"/>
        <v>21700</v>
      </c>
      <c r="N502" s="96">
        <f t="shared" si="93"/>
        <v>17370</v>
      </c>
      <c r="O502" s="96">
        <f t="shared" si="93"/>
        <v>13030</v>
      </c>
      <c r="P502" s="96">
        <f t="shared" si="93"/>
        <v>8670</v>
      </c>
      <c r="Q502" s="97">
        <f>SUM(Q488:Q501)</f>
        <v>4370</v>
      </c>
      <c r="R502" s="108"/>
    </row>
    <row r="503" spans="1:18" ht="14.25" thickBot="1">
      <c r="A503" s="151"/>
      <c r="B503" s="154"/>
      <c r="C503" s="152"/>
      <c r="D503" s="152"/>
      <c r="E503" s="170"/>
      <c r="F503" s="152"/>
      <c r="G503" s="152"/>
      <c r="H503" s="152"/>
      <c r="I503" s="152"/>
      <c r="J503" s="152"/>
      <c r="K503" s="152"/>
      <c r="L503" s="152"/>
      <c r="M503" s="152"/>
      <c r="N503" s="152"/>
      <c r="O503" s="152"/>
      <c r="P503" s="152"/>
      <c r="Q503" s="152"/>
      <c r="R503" s="153"/>
    </row>
  </sheetData>
  <sheetProtection algorithmName="SHA-512" hashValue="10P0cSgOw7VNF7nc1gn+nhJH0fUXsu/43APvTunHG4klTTAiBt/6eOwITy+3iwgMeqP6jLXYGzmUPOmnyAa04Q==" saltValue="eHarclTSIxlhRhhA/P5p4w==" spinCount="100000" sheet="1" objects="1" scenarios="1"/>
  <mergeCells count="188">
    <mergeCell ref="A497:B499"/>
    <mergeCell ref="A500:C500"/>
    <mergeCell ref="A501:C501"/>
    <mergeCell ref="A502:D502"/>
    <mergeCell ref="A484:D484"/>
    <mergeCell ref="B487:C487"/>
    <mergeCell ref="A488:B490"/>
    <mergeCell ref="A491:B493"/>
    <mergeCell ref="A494:B496"/>
    <mergeCell ref="A473:B475"/>
    <mergeCell ref="A476:B478"/>
    <mergeCell ref="A479:B481"/>
    <mergeCell ref="A482:C482"/>
    <mergeCell ref="A483:C483"/>
    <mergeCell ref="A464:C464"/>
    <mergeCell ref="A465:C465"/>
    <mergeCell ref="A466:D466"/>
    <mergeCell ref="B469:C469"/>
    <mergeCell ref="A470:B472"/>
    <mergeCell ref="B451:C451"/>
    <mergeCell ref="A452:B454"/>
    <mergeCell ref="A455:B457"/>
    <mergeCell ref="A458:B460"/>
    <mergeCell ref="A461:B463"/>
    <mergeCell ref="A440:B442"/>
    <mergeCell ref="A443:B445"/>
    <mergeCell ref="A446:C446"/>
    <mergeCell ref="A447:C447"/>
    <mergeCell ref="A448:D448"/>
    <mergeCell ref="B406:C406"/>
    <mergeCell ref="A407:B409"/>
    <mergeCell ref="A410:B412"/>
    <mergeCell ref="A413:B415"/>
    <mergeCell ref="A416:B418"/>
    <mergeCell ref="A395:B397"/>
    <mergeCell ref="A398:B400"/>
    <mergeCell ref="A401:C401"/>
    <mergeCell ref="A402:C402"/>
    <mergeCell ref="A403:D403"/>
    <mergeCell ref="A431:C431"/>
    <mergeCell ref="B433:C433"/>
    <mergeCell ref="A434:B436"/>
    <mergeCell ref="A437:B439"/>
    <mergeCell ref="A419:B421"/>
    <mergeCell ref="A422:B424"/>
    <mergeCell ref="A425:C425"/>
    <mergeCell ref="A426:C426"/>
    <mergeCell ref="A427:D427"/>
    <mergeCell ref="A392:B394"/>
    <mergeCell ref="A371:B373"/>
    <mergeCell ref="A374:B376"/>
    <mergeCell ref="A377:C377"/>
    <mergeCell ref="A378:C378"/>
    <mergeCell ref="A379:D379"/>
    <mergeCell ref="B358:C358"/>
    <mergeCell ref="A359:B361"/>
    <mergeCell ref="A362:B364"/>
    <mergeCell ref="A365:B367"/>
    <mergeCell ref="A368:B370"/>
    <mergeCell ref="B382:C382"/>
    <mergeCell ref="A383:B385"/>
    <mergeCell ref="A386:B388"/>
    <mergeCell ref="A389:B391"/>
    <mergeCell ref="A347:B349"/>
    <mergeCell ref="A350:B352"/>
    <mergeCell ref="A353:C353"/>
    <mergeCell ref="A354:C354"/>
    <mergeCell ref="A355:D355"/>
    <mergeCell ref="B334:C334"/>
    <mergeCell ref="A335:B337"/>
    <mergeCell ref="A338:B340"/>
    <mergeCell ref="A341:B343"/>
    <mergeCell ref="A344:B346"/>
    <mergeCell ref="A280:A297"/>
    <mergeCell ref="C301:D301"/>
    <mergeCell ref="A302:A319"/>
    <mergeCell ref="A327:A328"/>
    <mergeCell ref="A332:C332"/>
    <mergeCell ref="C235:D235"/>
    <mergeCell ref="A236:A253"/>
    <mergeCell ref="C257:D257"/>
    <mergeCell ref="A258:A275"/>
    <mergeCell ref="C279:D279"/>
    <mergeCell ref="Q186:Q187"/>
    <mergeCell ref="C191:D191"/>
    <mergeCell ref="A192:A209"/>
    <mergeCell ref="C213:D213"/>
    <mergeCell ref="A214:A231"/>
    <mergeCell ref="L186:L187"/>
    <mergeCell ref="M186:M187"/>
    <mergeCell ref="N186:N187"/>
    <mergeCell ref="O186:O187"/>
    <mergeCell ref="P186:P187"/>
    <mergeCell ref="G186:G187"/>
    <mergeCell ref="H186:H187"/>
    <mergeCell ref="I186:I187"/>
    <mergeCell ref="J186:J187"/>
    <mergeCell ref="K186:K187"/>
    <mergeCell ref="C185:D185"/>
    <mergeCell ref="A186:A187"/>
    <mergeCell ref="C186:D187"/>
    <mergeCell ref="E186:E187"/>
    <mergeCell ref="F186:F187"/>
    <mergeCell ref="M180:M181"/>
    <mergeCell ref="N180:N181"/>
    <mergeCell ref="O180:O181"/>
    <mergeCell ref="P180:P181"/>
    <mergeCell ref="Q180:Q181"/>
    <mergeCell ref="H180:H181"/>
    <mergeCell ref="I180:I181"/>
    <mergeCell ref="J180:J181"/>
    <mergeCell ref="K180:K181"/>
    <mergeCell ref="L180:L181"/>
    <mergeCell ref="A180:A181"/>
    <mergeCell ref="C180:D181"/>
    <mergeCell ref="E180:E181"/>
    <mergeCell ref="F180:F181"/>
    <mergeCell ref="G180:G181"/>
    <mergeCell ref="A165:A174"/>
    <mergeCell ref="B166:B167"/>
    <mergeCell ref="B168:B170"/>
    <mergeCell ref="B172:B174"/>
    <mergeCell ref="C179:D179"/>
    <mergeCell ref="A90:B90"/>
    <mergeCell ref="A92:B92"/>
    <mergeCell ref="A93:B93"/>
    <mergeCell ref="A94:B94"/>
    <mergeCell ref="A162:C162"/>
    <mergeCell ref="A84:B84"/>
    <mergeCell ref="A85:B85"/>
    <mergeCell ref="A86:B86"/>
    <mergeCell ref="A88:B88"/>
    <mergeCell ref="A89:B89"/>
    <mergeCell ref="A77:B77"/>
    <mergeCell ref="A78:B78"/>
    <mergeCell ref="A80:B80"/>
    <mergeCell ref="A81:B81"/>
    <mergeCell ref="A82:B82"/>
    <mergeCell ref="A70:B70"/>
    <mergeCell ref="A72:B72"/>
    <mergeCell ref="A73:B73"/>
    <mergeCell ref="A74:B74"/>
    <mergeCell ref="A76:B76"/>
    <mergeCell ref="A64:B64"/>
    <mergeCell ref="A65:B65"/>
    <mergeCell ref="A66:B66"/>
    <mergeCell ref="A68:B68"/>
    <mergeCell ref="A69:B69"/>
    <mergeCell ref="A57:B57"/>
    <mergeCell ref="A58:B58"/>
    <mergeCell ref="A60:B60"/>
    <mergeCell ref="A61:B61"/>
    <mergeCell ref="A62:B62"/>
    <mergeCell ref="A50:B50"/>
    <mergeCell ref="A52:B52"/>
    <mergeCell ref="A53:B53"/>
    <mergeCell ref="A54:B54"/>
    <mergeCell ref="A56:B56"/>
    <mergeCell ref="A44:B44"/>
    <mergeCell ref="A45:B45"/>
    <mergeCell ref="A46:B46"/>
    <mergeCell ref="A48:B48"/>
    <mergeCell ref="A49:B49"/>
    <mergeCell ref="A37:B37"/>
    <mergeCell ref="A38:B38"/>
    <mergeCell ref="A40:B40"/>
    <mergeCell ref="A41:B41"/>
    <mergeCell ref="A42:B42"/>
    <mergeCell ref="A30:B30"/>
    <mergeCell ref="A32:B32"/>
    <mergeCell ref="A33:B33"/>
    <mergeCell ref="A34:B34"/>
    <mergeCell ref="A36:B36"/>
    <mergeCell ref="A24:B24"/>
    <mergeCell ref="A25:B25"/>
    <mergeCell ref="A26:B26"/>
    <mergeCell ref="A28:B28"/>
    <mergeCell ref="A29:B29"/>
    <mergeCell ref="A1:C1"/>
    <mergeCell ref="B3:C3"/>
    <mergeCell ref="A4:B6"/>
    <mergeCell ref="A7:B9"/>
    <mergeCell ref="A10:D10"/>
    <mergeCell ref="C22:D22"/>
    <mergeCell ref="B12:C12"/>
    <mergeCell ref="A13:B15"/>
    <mergeCell ref="A16:B18"/>
    <mergeCell ref="A19:D19"/>
  </mergeCells>
  <phoneticPr fontId="2"/>
  <printOptions horizontalCentered="1" verticalCentered="1"/>
  <pageMargins left="0" right="0" top="0" bottom="0" header="0.19685039370078741" footer="0.19685039370078741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7F13578CA4822469F8A79743A2F3CA4" ma:contentTypeVersion="5" ma:contentTypeDescription="新しいドキュメントを作成します。" ma:contentTypeScope="" ma:versionID="ccdccc0640a104fd4058dd0fbe598ad6">
  <xsd:schema xmlns:xsd="http://www.w3.org/2001/XMLSchema" xmlns:xs="http://www.w3.org/2001/XMLSchema" xmlns:p="http://schemas.microsoft.com/office/2006/metadata/properties" xmlns:ns3="17b7a2ce-a7fe-4482-b909-f1ab64f255f6" xmlns:ns4="d925574d-1525-4e04-82e6-6e8920dbaa38" targetNamespace="http://schemas.microsoft.com/office/2006/metadata/properties" ma:root="true" ma:fieldsID="86553e513b02e0907994d5a699648e03" ns3:_="" ns4:_="">
    <xsd:import namespace="17b7a2ce-a7fe-4482-b909-f1ab64f255f6"/>
    <xsd:import namespace="d925574d-1525-4e04-82e6-6e8920dbaa3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7a2ce-a7fe-4482-b909-f1ab64f255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5574d-1525-4e04-82e6-6e8920dbaa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286F09-E6D9-4B11-9D2C-EC5FE3BC9D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A52100-2CF1-4487-9232-97C683AF5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7a2ce-a7fe-4482-b909-f1ab64f255f6"/>
    <ds:schemaRef ds:uri="d925574d-1525-4e04-82e6-6e8920dbaa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F91BEF-151E-41AE-ABD4-B41FFFB3D9A4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17b7a2ce-a7fe-4482-b909-f1ab64f255f6"/>
    <ds:schemaRef ds:uri="http://schemas.openxmlformats.org/package/2006/metadata/core-properties"/>
    <ds:schemaRef ds:uri="http://schemas.microsoft.com/office/2006/documentManagement/types"/>
    <ds:schemaRef ds:uri="d925574d-1525-4e04-82e6-6e8920dbaa3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保険料試算シート</vt:lpstr>
      <vt:lpstr>【ご参考】プランおよびオプションのセット番号一覧</vt:lpstr>
      <vt:lpstr>保険料Data</vt:lpstr>
      <vt:lpstr>DB</vt:lpstr>
      <vt:lpstr>保険料試算シート!Print_Area</vt:lpstr>
    </vt:vector>
  </TitlesOfParts>
  <Company>同和火災海上保険株式会社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　裕道</dc:creator>
  <cp:lastModifiedBy>原　裕道（かたばみ）</cp:lastModifiedBy>
  <cp:lastPrinted>2025-10-16T03:13:37Z</cp:lastPrinted>
  <dcterms:created xsi:type="dcterms:W3CDTF">2002-01-22T09:22:38Z</dcterms:created>
  <dcterms:modified xsi:type="dcterms:W3CDTF">2026-05-25T01:31:50Z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0x010100B7F13578CA4822469F8A79743A2F3CA4</vt:lpwstr>
  </property>
</Properties>
</file>